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aife\OneDrive\Escritorio\INNO VACION HUILA\CONTRATOS\SOLICITUD CONTRATO\PERSONA NATURAL\"/>
    </mc:Choice>
  </mc:AlternateContent>
  <xr:revisionPtr revIDLastSave="0" documentId="13_ncr:1_{1425D15D-BF98-467C-A461-6631175A36B7}"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7" i="1" l="1"/>
  <c r="W16" i="1"/>
  <c r="W15" i="1"/>
  <c r="V15" i="1"/>
  <c r="V14" i="1"/>
  <c r="V16" i="1"/>
  <c r="T15" i="1"/>
  <c r="T14" i="1"/>
  <c r="R13" i="1"/>
  <c r="R16" i="1"/>
  <c r="P16" i="1"/>
  <c r="P15" i="1"/>
  <c r="P14" i="1"/>
  <c r="P21" i="1" s="1"/>
  <c r="P20" i="1"/>
  <c r="P19" i="1"/>
  <c r="P18" i="1"/>
  <c r="P13" i="1"/>
</calcChain>
</file>

<file path=xl/sharedStrings.xml><?xml version="1.0" encoding="utf-8"?>
<sst xmlns="http://schemas.openxmlformats.org/spreadsheetml/2006/main" count="61" uniqueCount="58">
  <si>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</si>
  <si>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</si>
  <si>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</si>
  <si>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</si>
  <si>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</si>
  <si>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</si>
  <si>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</si>
  <si>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</si>
  <si>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</si>
  <si>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</si>
  <si>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</si>
  <si>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</si>
  <si>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</si>
  <si>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</si>
  <si>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</si>
  <si>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</si>
  <si>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</si>
  <si>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</si>
  <si>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</si>
  <si>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</si>
  <si>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</si>
  <si>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</si>
  <si>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</si>
  <si>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</si>
  <si>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</si>
  <si>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</si>
  <si>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</si>
  <si>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</si>
  <si>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</si>
  <si>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 xml:space="preserve">NO </t>
  </si>
  <si>
    <t>SI X</t>
  </si>
  <si>
    <t>OBJETO DEL CONTRATO</t>
  </si>
  <si>
    <t>OBLIGACIONES</t>
  </si>
  <si>
    <t>ENTREGABLES</t>
  </si>
  <si>
    <t>TIPO DE CONTRATO REQUERIDO</t>
  </si>
  <si>
    <t>IDENTIFICACION Y LUGAR DE EXPEDICIÓN</t>
  </si>
  <si>
    <t xml:space="preserve">NOMBRE Y CC SUPERVISOR DEL CONTRATO </t>
  </si>
  <si>
    <t>FECHA DE FINALIZACIÓN</t>
  </si>
  <si>
    <t>FECHA: 27/04/2022</t>
  </si>
  <si>
    <t>REPRESENTANTE LEGAL</t>
  </si>
  <si>
    <t>ASESOR JURIDICO</t>
  </si>
  <si>
    <t>PRESTACION DE SERVICIOS</t>
  </si>
  <si>
    <t>Contratar los servicios profesionales de un contador (a) Público con Especialización en áreas comerciales, gerencia de proyectos o afines para ejercer las actividades de Coordinador Administrativo y Financiero del proyecto de inversión DESARROLLO DE CAPACIDADES EN GESTIÓN DE LA INNOVACIÓN EMPRESARIAL PARA LAS EMPRESAS DEL SECTOR TURISMO ECONOMÍA NARANJA Y AGROPECUARIO DEL DEPARTAMENTO DEL HUILA, BPIN  2021000100230.</t>
  </si>
  <si>
    <t>YERITZA ALEXANDRA ROJAS PUENTES</t>
  </si>
  <si>
    <t>1075250996 de Neiva</t>
  </si>
  <si>
    <t>FUNCIONES ESPECIFICAS DEL COORDINADOR ADMINISTRATIVO
1. Coordinar, ejecutar y controlar las actividades administrativas y financieras  del proyecto de inversión a su cargo.
2. Procesar y analizar debidamente la documentación requerida y los recursos económicos
necesarios para la ejecución del proyecto teniendo en cuenta el MGA, documento técnico, plan operativo y presupuesto del proyecto.
3. Revisar, controlar y supervisar las operaciones en materia administrativa, contable y financiera del proyecto.
4. revisón y verificación de experincia de las hojas de vidas para los contratos de prestación de servicios durante toda la ejecución del proyecto.
5. Revisar y validar los informes de actvidades de los contratos de prestación de servicios.
6. Realizar los certificados de autorización de pago para que sean validados y firmados por el representante legal de la empresa.
7. Organizar la documentación de las ordenes de pago del proyecto según los lineamientos socializados por la supervisión del proyecto para su radicación.
8. Solicitar al área juridica la contratación que se requiera durante la ejecución del proyecto.
9. Realizar y gestionar la documentación de solicitud de gastos de viaje que se requieran durante la ejecución del proyecto.
10. Revisar toda la información del proceso contractual del proyecto para que posteriormente sea validada por el gerente del proyecto y el representante legal de la empresa.
11. Realizar la verificacion y evaluación de los indicadores financieros en los procesos de contratación que se desarrollen durante la ejecución del proyecto.
12. Solicitar la generación de RP, ordenes de pago presupuestales y no presupuestales 
13. Realizar, presentar y socializar mensualmente el informe financiero  del proyecto de inversión a la gerencia del mismo.
14. Socializar mensualmente a la supervisión del proyecto (MINCIENCIAS), el informe financiero , teniendo en cuenta el presupuesto del proyecto.
15. Acompañar las reuniones de seguimiento y/o comites técnicos que requiera la supervisión del proyecto de inversión (MINCIENCIAS) .
16. Coordinar el equipo administrativo y financiero del proyecto de inversión a su cargo.
17. Documentar y gestionar los conceptos de viabilidad y/o ajustes del proyecto ante la supervisión previa validación de la gerencia.
18. Realizar el apoyo en el sistema de GESPROY para el reporte de avance administrativo del proyecto mensualmente, asi mismo revisar el  SGPR y SECOP II.
19. Acompañar los procesos de gestión de recursos humanos.
20. Archivos de documentos en la plataforma DRIVE del proyecto. 
21. Presentar un informe mensual de actividades desarrolladas durante el mes de acuerdo a las obligaciones contractuales para el pago.
22. Encontrarse al día por concepto de seguridad social, pensión y Arl durante la ejecución del contrato.
23. Las demás actividades que le sean solicitadas de acuerdo con el objeto contractual.</t>
  </si>
  <si>
    <t>Presentar un informe mensual de actividades desarrolladas durante el mes</t>
  </si>
  <si>
    <t>meses</t>
  </si>
  <si>
    <t>HONORARIOS</t>
  </si>
  <si>
    <t>VALOR DIA</t>
  </si>
  <si>
    <t>VALOR 15 MESES</t>
  </si>
  <si>
    <t>TOTAL CONTRATO 18 MESES</t>
  </si>
  <si>
    <t>4 DIAS DE MAYO</t>
  </si>
  <si>
    <t>MARZO Y ABRIL</t>
  </si>
  <si>
    <t>EDGAR MAURICIO PERDOMO VARGAS  CC 7.725.815</t>
  </si>
  <si>
    <t>VALOR 25 DIAS</t>
  </si>
  <si>
    <t>15 meses y 24 dias</t>
  </si>
  <si>
    <t>cuentas por 24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</si>
</sst>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164" formatCode="&quot;$&quot;\ #,##0"/>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4">
    <fill>
      <patternFill patternType="none"/>
    </fill>
    <fill>
      <patternFill patternType="gray125"/>
    </fill>
    <fill>
      <patternFill patternType="solid">
        <fgColor theme="0"/>
        <bgColor theme="0"/>
      </patternFill>
    </fill>
    <fill>
      <patternFill patternType="solid">
        <fgColor theme="7" tint="0.59999389629810485"/>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2">
    <xf numFmtId="0" fontId="0" fillId="0" borderId="0"/>
    <xf numFmtId="0" fontId="4" fillId="0" borderId="30"/>
  </cellStyleXfs>
  <cellXfs count="77">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2" fillId="2" borderId="22" xfId="0" applyFont="1" applyFill="1" applyBorder="1" applyAlignment="1">
      <alignment wrapText="1"/>
    </xf>
    <xf numFmtId="3" fontId="2" fillId="2" borderId="6" xfId="0" applyNumberFormat="1" applyFont="1" applyFill="1" applyBorder="1"/>
    <xf numFmtId="3" fontId="2" fillId="2" borderId="7" xfId="0" applyNumberFormat="1" applyFont="1" applyFill="1" applyBorder="1"/>
    <xf numFmtId="6" fontId="2" fillId="2" borderId="22" xfId="0" applyNumberFormat="1" applyFont="1" applyFill="1" applyBorder="1" applyAlignment="1">
      <alignment horizontal="center" vertical="center"/>
    </xf>
    <xf numFmtId="164" fontId="2" fillId="2" borderId="22" xfId="0" applyNumberFormat="1" applyFont="1" applyFill="1" applyBorder="1" applyAlignment="1">
      <alignment horizontal="center" vertical="center"/>
    </xf>
    <xf numFmtId="3" fontId="0" fillId="2" borderId="7" xfId="0" applyNumberFormat="1" applyFont="1" applyFill="1" applyBorder="1"/>
    <xf numFmtId="0" fontId="4" fillId="2" borderId="7" xfId="0" applyFont="1" applyFill="1" applyBorder="1"/>
    <xf numFmtId="3" fontId="0" fillId="3" borderId="7" xfId="0" applyNumberFormat="1" applyFont="1" applyFill="1" applyBorder="1"/>
    <xf numFmtId="0" fontId="5" fillId="2"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10" xfId="0" applyFont="1" applyFill="1" applyBorder="1" applyAlignment="1">
      <alignment horizontal="center"/>
    </xf>
    <xf numFmtId="0" fontId="2" fillId="0" borderId="11" xfId="0" applyFont="1" applyBorder="1"/>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1" applyFont="1" applyFill="1" applyBorder="1" applyAlignment="1">
      <alignment horizontal="center" vertical="center"/>
    </xf>
    <xf numFmtId="0" fontId="2" fillId="0" borderId="21" xfId="1" applyFont="1" applyBorder="1" applyAlignment="1">
      <alignment vertical="center"/>
    </xf>
    <xf numFmtId="0" fontId="2" fillId="0" borderId="11" xfId="1"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14" fontId="1" fillId="2" borderId="10" xfId="0" applyNumberFormat="1" applyFont="1" applyFill="1" applyBorder="1" applyAlignment="1">
      <alignment horizontal="center"/>
    </xf>
    <xf numFmtId="0" fontId="5" fillId="0" borderId="7" xfId="0" applyFont="1" applyFill="1" applyBorder="1"/>
    <xf numFmtId="42" fontId="2" fillId="2" borderId="7" xfId="0" applyNumberFormat="1" applyFont="1" applyFill="1" applyBorder="1"/>
    <xf numFmtId="42" fontId="5" fillId="2" borderId="7" xfId="0" applyNumberFormat="1" applyFont="1" applyFill="1" applyBorder="1"/>
    <xf numFmtId="42" fontId="0" fillId="2" borderId="7" xfId="0" applyNumberFormat="1" applyFont="1" applyFill="1" applyBorder="1"/>
  </cellXfs>
  <cellStyles count="2">
    <cellStyle name="Normal" xfId="0" builtinId="0"/>
    <cellStyle name="Normal 2" xfId="1" xr:uid="{850BA640-B984-4302-B6C2-2310D70497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8"/>
  <sheetViews>
    <sheetView tabSelected="1" topLeftCell="A12" zoomScale="60" zoomScaleNormal="60" workbookViewId="0">
      <selection activeCell="W18" sqref="W18"/>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161.5703125"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23.7109375" customWidth="1"/>
    <col min="16" max="16" width="20.28515625" customWidth="1"/>
    <col min="17" max="18" width="11.42578125" customWidth="1"/>
    <col min="19" max="19" width="10.7109375" hidden="1" customWidth="1"/>
    <col min="20" max="20" width="12" bestFit="1" customWidth="1"/>
    <col min="21" max="21" width="10.7109375" customWidth="1"/>
    <col min="22" max="22" width="26.140625" bestFit="1" customWidth="1"/>
    <col min="23" max="23" width="14.85546875" bestFit="1" customWidth="1"/>
    <col min="24" max="31" width="10.7109375" customWidth="1"/>
  </cols>
  <sheetData>
    <row r="1" spans="1:31" x14ac:dyDescent="0.25">
      <c r="A1" s="55" t="s">
        <v>0</v>
      </c>
      <c r="B1" s="56"/>
      <c r="C1" s="56"/>
      <c r="D1" s="56"/>
      <c r="E1" s="56"/>
      <c r="F1" s="56"/>
      <c r="G1" s="56"/>
      <c r="H1" s="56"/>
      <c r="I1" s="56"/>
      <c r="J1" s="56"/>
      <c r="K1" s="56"/>
      <c r="L1" s="56"/>
      <c r="M1" s="57"/>
      <c r="N1" s="64" t="s">
        <v>1</v>
      </c>
      <c r="O1" s="65"/>
      <c r="P1" s="1"/>
      <c r="Q1" s="2"/>
      <c r="R1" s="2"/>
      <c r="S1" s="2" t="s">
        <v>2</v>
      </c>
      <c r="T1" s="2"/>
      <c r="U1" s="2"/>
      <c r="V1" s="2"/>
      <c r="W1" s="2"/>
      <c r="X1" s="2"/>
      <c r="Y1" s="2"/>
      <c r="Z1" s="2"/>
      <c r="AA1" s="2"/>
      <c r="AB1" s="2"/>
      <c r="AC1" s="2"/>
      <c r="AD1" s="2"/>
      <c r="AE1" s="2"/>
    </row>
    <row r="2" spans="1:31" x14ac:dyDescent="0.25">
      <c r="A2" s="58"/>
      <c r="B2" s="59"/>
      <c r="C2" s="59"/>
      <c r="D2" s="59"/>
      <c r="E2" s="59"/>
      <c r="F2" s="59"/>
      <c r="G2" s="59"/>
      <c r="H2" s="59"/>
      <c r="I2" s="59"/>
      <c r="J2" s="59"/>
      <c r="K2" s="59"/>
      <c r="L2" s="59"/>
      <c r="M2" s="60"/>
      <c r="N2" s="66" t="s">
        <v>28</v>
      </c>
      <c r="O2" s="44"/>
      <c r="P2" s="1"/>
      <c r="Q2" s="2"/>
      <c r="R2" s="2"/>
      <c r="S2" s="2" t="s">
        <v>3</v>
      </c>
      <c r="T2" s="2"/>
      <c r="U2" s="2"/>
      <c r="V2" s="2"/>
      <c r="W2" s="2"/>
      <c r="X2" s="2"/>
      <c r="Y2" s="2"/>
      <c r="Z2" s="2"/>
      <c r="AA2" s="2"/>
      <c r="AB2" s="2"/>
      <c r="AC2" s="2"/>
      <c r="AD2" s="2"/>
      <c r="AE2" s="2"/>
    </row>
    <row r="3" spans="1:31" x14ac:dyDescent="0.25">
      <c r="A3" s="58"/>
      <c r="B3" s="59"/>
      <c r="C3" s="59"/>
      <c r="D3" s="59"/>
      <c r="E3" s="59"/>
      <c r="F3" s="59"/>
      <c r="G3" s="59"/>
      <c r="H3" s="59"/>
      <c r="I3" s="59"/>
      <c r="J3" s="59"/>
      <c r="K3" s="59"/>
      <c r="L3" s="59"/>
      <c r="M3" s="60"/>
      <c r="N3" s="67" t="s">
        <v>38</v>
      </c>
      <c r="O3" s="68"/>
      <c r="P3" s="1"/>
      <c r="Q3" s="2"/>
      <c r="R3" s="2"/>
      <c r="S3" s="2" t="s">
        <v>4</v>
      </c>
      <c r="T3" s="2"/>
      <c r="U3" s="2"/>
      <c r="V3" s="2"/>
      <c r="W3" s="2"/>
      <c r="X3" s="2"/>
      <c r="Y3" s="2"/>
      <c r="Z3" s="2"/>
      <c r="AA3" s="2"/>
      <c r="AB3" s="2"/>
      <c r="AC3" s="2"/>
      <c r="AD3" s="2"/>
      <c r="AE3" s="2"/>
    </row>
    <row r="4" spans="1:31" x14ac:dyDescent="0.25">
      <c r="A4" s="61"/>
      <c r="B4" s="62"/>
      <c r="C4" s="62"/>
      <c r="D4" s="62"/>
      <c r="E4" s="62"/>
      <c r="F4" s="62"/>
      <c r="G4" s="62"/>
      <c r="H4" s="62"/>
      <c r="I4" s="62"/>
      <c r="J4" s="62"/>
      <c r="K4" s="62"/>
      <c r="L4" s="62"/>
      <c r="M4" s="63"/>
      <c r="N4" s="69"/>
      <c r="O4" s="70"/>
      <c r="P4" s="1"/>
      <c r="Q4" s="2"/>
      <c r="R4" s="2"/>
      <c r="S4" s="2" t="s">
        <v>5</v>
      </c>
      <c r="T4" s="2"/>
      <c r="U4" s="2"/>
      <c r="V4" s="2"/>
      <c r="W4" s="2"/>
      <c r="X4" s="2"/>
      <c r="Y4" s="2"/>
      <c r="Z4" s="2"/>
      <c r="AA4" s="2"/>
      <c r="AB4" s="2"/>
      <c r="AC4" s="2"/>
      <c r="AD4" s="2"/>
      <c r="AE4" s="2"/>
    </row>
    <row r="5" spans="1:31" x14ac:dyDescent="0.25">
      <c r="A5" s="71" t="s">
        <v>6</v>
      </c>
      <c r="B5" s="33"/>
      <c r="C5" s="72">
        <v>44685</v>
      </c>
      <c r="D5" s="32"/>
      <c r="E5" s="32"/>
      <c r="F5" s="32"/>
      <c r="G5" s="32"/>
      <c r="H5" s="32"/>
      <c r="I5" s="32"/>
      <c r="J5" s="32"/>
      <c r="K5" s="32"/>
      <c r="L5" s="32"/>
      <c r="M5" s="32"/>
      <c r="N5" s="32"/>
      <c r="O5" s="44"/>
      <c r="P5" s="1"/>
      <c r="Q5" s="2"/>
      <c r="R5" s="2"/>
      <c r="S5" s="2" t="s">
        <v>7</v>
      </c>
      <c r="T5" s="2"/>
      <c r="U5" s="2"/>
      <c r="V5" s="2"/>
      <c r="W5" s="2"/>
      <c r="X5" s="2"/>
      <c r="Y5" s="2"/>
      <c r="Z5" s="2"/>
      <c r="AA5" s="2"/>
      <c r="AB5" s="2"/>
      <c r="AC5" s="2"/>
      <c r="AD5" s="2"/>
      <c r="AE5" s="2"/>
    </row>
    <row r="6" spans="1:31" s="8" customFormat="1" ht="38.25" customHeight="1" x14ac:dyDescent="0.25">
      <c r="A6" s="31" t="s">
        <v>8</v>
      </c>
      <c r="B6" s="32"/>
      <c r="C6" s="32"/>
      <c r="D6" s="33"/>
      <c r="E6" s="37" t="s">
        <v>39</v>
      </c>
      <c r="F6" s="38"/>
      <c r="G6" s="38"/>
      <c r="H6" s="38"/>
      <c r="I6" s="38"/>
      <c r="J6" s="38"/>
      <c r="K6" s="38"/>
      <c r="L6" s="38"/>
      <c r="M6" s="38"/>
      <c r="N6" s="38"/>
      <c r="O6" s="39"/>
      <c r="P6" s="6"/>
      <c r="Q6" s="7"/>
      <c r="R6" s="7"/>
      <c r="S6" s="7" t="s">
        <v>9</v>
      </c>
      <c r="T6" s="7"/>
      <c r="U6" s="7"/>
      <c r="V6" s="7"/>
      <c r="W6" s="7"/>
      <c r="X6" s="7"/>
      <c r="Y6" s="7"/>
      <c r="Z6" s="7"/>
      <c r="AA6" s="7"/>
      <c r="AB6" s="7"/>
      <c r="AC6" s="7"/>
      <c r="AD6" s="7"/>
      <c r="AE6" s="7"/>
    </row>
    <row r="7" spans="1:31" s="8" customFormat="1" ht="41.25" customHeight="1" x14ac:dyDescent="0.25">
      <c r="A7" s="31" t="s">
        <v>10</v>
      </c>
      <c r="B7" s="32"/>
      <c r="C7" s="32"/>
      <c r="D7" s="33"/>
      <c r="E7" s="37" t="s">
        <v>40</v>
      </c>
      <c r="F7" s="38"/>
      <c r="G7" s="38"/>
      <c r="H7" s="38"/>
      <c r="I7" s="38"/>
      <c r="J7" s="38"/>
      <c r="K7" s="38"/>
      <c r="L7" s="38"/>
      <c r="M7" s="38"/>
      <c r="N7" s="38"/>
      <c r="O7" s="39"/>
      <c r="P7" s="6"/>
      <c r="Q7" s="7"/>
      <c r="R7" s="7"/>
      <c r="S7" s="7" t="s">
        <v>11</v>
      </c>
      <c r="T7" s="7"/>
      <c r="U7" s="7"/>
      <c r="V7" s="7"/>
      <c r="W7" s="7"/>
      <c r="X7" s="7"/>
      <c r="Y7" s="7"/>
      <c r="Z7" s="7"/>
      <c r="AA7" s="7"/>
      <c r="AB7" s="7"/>
      <c r="AC7" s="7"/>
      <c r="AD7" s="7"/>
      <c r="AE7" s="7"/>
    </row>
    <row r="8" spans="1:31" s="8" customFormat="1" ht="58.5" customHeight="1" x14ac:dyDescent="0.25">
      <c r="A8" s="31" t="s">
        <v>34</v>
      </c>
      <c r="B8" s="32"/>
      <c r="C8" s="32"/>
      <c r="D8" s="33"/>
      <c r="E8" s="40" t="s">
        <v>41</v>
      </c>
      <c r="F8" s="41"/>
      <c r="G8" s="41"/>
      <c r="H8" s="41"/>
      <c r="I8" s="41"/>
      <c r="J8" s="41"/>
      <c r="K8" s="41"/>
      <c r="L8" s="41"/>
      <c r="M8" s="41"/>
      <c r="N8" s="41"/>
      <c r="O8" s="42"/>
      <c r="P8" s="6"/>
      <c r="Q8" s="7"/>
      <c r="R8" s="7"/>
      <c r="S8" s="7"/>
      <c r="T8" s="7"/>
      <c r="U8" s="7"/>
      <c r="V8" s="7"/>
      <c r="W8" s="7"/>
      <c r="X8" s="7"/>
      <c r="Y8" s="7"/>
      <c r="Z8" s="7"/>
      <c r="AA8" s="7"/>
      <c r="AB8" s="7"/>
      <c r="AC8" s="7"/>
      <c r="AD8" s="7"/>
      <c r="AE8" s="7"/>
    </row>
    <row r="9" spans="1:31" s="8" customFormat="1" ht="58.5" customHeight="1" x14ac:dyDescent="0.25">
      <c r="A9" s="31" t="s">
        <v>12</v>
      </c>
      <c r="B9" s="32"/>
      <c r="C9" s="32"/>
      <c r="D9" s="33"/>
      <c r="E9" s="9" t="s">
        <v>30</v>
      </c>
      <c r="F9" s="9" t="s">
        <v>29</v>
      </c>
      <c r="G9" s="10"/>
      <c r="H9" s="10"/>
      <c r="I9" s="10"/>
      <c r="J9" s="43"/>
      <c r="K9" s="32"/>
      <c r="L9" s="32"/>
      <c r="M9" s="32"/>
      <c r="N9" s="32"/>
      <c r="O9" s="44"/>
      <c r="P9" s="6"/>
      <c r="Q9" s="7"/>
      <c r="R9" s="7"/>
      <c r="S9" s="7"/>
      <c r="T9" s="7"/>
      <c r="U9" s="7"/>
      <c r="V9" s="7"/>
      <c r="W9" s="7"/>
      <c r="X9" s="7"/>
      <c r="Y9" s="7"/>
      <c r="Z9" s="7"/>
      <c r="AA9" s="7"/>
      <c r="AB9" s="7"/>
      <c r="AC9" s="7"/>
      <c r="AD9" s="7"/>
      <c r="AE9" s="7"/>
    </row>
    <row r="10" spans="1:31" s="8" customFormat="1" ht="58.5" customHeight="1" x14ac:dyDescent="0.25">
      <c r="A10" s="31" t="s">
        <v>31</v>
      </c>
      <c r="B10" s="48"/>
      <c r="C10" s="48"/>
      <c r="D10" s="49"/>
      <c r="E10" s="40" t="s">
        <v>42</v>
      </c>
      <c r="F10" s="50"/>
      <c r="G10" s="50"/>
      <c r="H10" s="50"/>
      <c r="I10" s="50"/>
      <c r="J10" s="50"/>
      <c r="K10" s="50"/>
      <c r="L10" s="50"/>
      <c r="M10" s="50"/>
      <c r="N10" s="50"/>
      <c r="O10" s="51"/>
      <c r="P10" s="11"/>
      <c r="Q10" s="11"/>
      <c r="R10" s="11"/>
      <c r="S10" s="11"/>
      <c r="T10" s="11"/>
      <c r="U10" s="11"/>
      <c r="V10" s="11"/>
      <c r="W10" s="11"/>
      <c r="X10" s="11"/>
      <c r="Y10" s="11"/>
      <c r="Z10" s="11"/>
      <c r="AA10" s="11"/>
      <c r="AB10" s="11"/>
      <c r="AC10" s="11"/>
      <c r="AD10" s="11"/>
      <c r="AE10" s="11"/>
    </row>
    <row r="11" spans="1:31" s="8" customFormat="1" ht="68.25" customHeight="1" x14ac:dyDescent="0.25">
      <c r="A11" s="12" t="s">
        <v>13</v>
      </c>
      <c r="B11" s="13" t="s">
        <v>14</v>
      </c>
      <c r="C11" s="13" t="s">
        <v>15</v>
      </c>
      <c r="D11" s="13" t="s">
        <v>35</v>
      </c>
      <c r="E11" s="13" t="s">
        <v>16</v>
      </c>
      <c r="F11" s="13" t="s">
        <v>32</v>
      </c>
      <c r="G11" s="13" t="s">
        <v>33</v>
      </c>
      <c r="H11" s="13" t="s">
        <v>27</v>
      </c>
      <c r="I11" s="13" t="s">
        <v>37</v>
      </c>
      <c r="J11" s="13" t="s">
        <v>17</v>
      </c>
      <c r="K11" s="13" t="s">
        <v>18</v>
      </c>
      <c r="L11" s="13" t="s">
        <v>19</v>
      </c>
      <c r="M11" s="13" t="s">
        <v>20</v>
      </c>
      <c r="N11" s="13" t="s">
        <v>21</v>
      </c>
      <c r="O11" s="14" t="s">
        <v>22</v>
      </c>
      <c r="P11" s="6"/>
      <c r="Q11" s="7"/>
      <c r="R11" s="7"/>
      <c r="S11" s="7"/>
      <c r="T11" s="7"/>
      <c r="U11" s="7"/>
      <c r="V11" s="7"/>
      <c r="W11" s="7"/>
      <c r="X11" s="7"/>
      <c r="Y11" s="7"/>
      <c r="Z11" s="7"/>
      <c r="AA11" s="7"/>
      <c r="AB11" s="7"/>
      <c r="AC11" s="7"/>
      <c r="AD11" s="7"/>
      <c r="AE11" s="7"/>
    </row>
    <row r="12" spans="1:31" s="8" customFormat="1" ht="409.6" customHeight="1" x14ac:dyDescent="0.25">
      <c r="A12" s="15">
        <v>1</v>
      </c>
      <c r="B12" s="18">
        <v>230</v>
      </c>
      <c r="C12" s="18" t="s">
        <v>9</v>
      </c>
      <c r="D12" s="18" t="s">
        <v>44</v>
      </c>
      <c r="E12" s="18" t="s">
        <v>43</v>
      </c>
      <c r="F12" s="23" t="s">
        <v>45</v>
      </c>
      <c r="G12" s="16" t="s">
        <v>46</v>
      </c>
      <c r="H12" s="17">
        <v>44688</v>
      </c>
      <c r="I12" s="17">
        <v>45168</v>
      </c>
      <c r="J12" s="16" t="s">
        <v>56</v>
      </c>
      <c r="K12" s="16" t="s">
        <v>56</v>
      </c>
      <c r="L12" s="18" t="s">
        <v>47</v>
      </c>
      <c r="M12" s="26">
        <v>3634104</v>
      </c>
      <c r="N12" s="27">
        <v>57418843</v>
      </c>
      <c r="O12" s="19" t="s">
        <v>48</v>
      </c>
      <c r="P12" s="24">
        <v>3634104</v>
      </c>
      <c r="Q12" s="25"/>
      <c r="R12" s="25"/>
      <c r="S12" s="25"/>
      <c r="T12" s="25"/>
      <c r="U12" s="7"/>
      <c r="V12" s="73" t="s">
        <v>57</v>
      </c>
      <c r="W12" s="7"/>
      <c r="X12" s="7"/>
      <c r="Y12" s="7"/>
      <c r="Z12" s="7"/>
      <c r="AA12" s="7"/>
      <c r="AB12" s="7"/>
      <c r="AC12" s="7"/>
      <c r="AD12" s="7"/>
      <c r="AE12" s="7"/>
    </row>
    <row r="13" spans="1:31" s="8" customFormat="1" ht="48" customHeight="1" x14ac:dyDescent="0.25">
      <c r="A13" s="31" t="s">
        <v>23</v>
      </c>
      <c r="B13" s="33"/>
      <c r="C13" s="20">
        <v>44685</v>
      </c>
      <c r="D13" s="13" t="s">
        <v>24</v>
      </c>
      <c r="E13" s="20">
        <v>44685</v>
      </c>
      <c r="F13" s="21"/>
      <c r="G13" s="21"/>
      <c r="H13" s="21"/>
      <c r="I13" s="21"/>
      <c r="J13" s="21"/>
      <c r="K13" s="21"/>
      <c r="L13" s="21"/>
      <c r="M13" s="21"/>
      <c r="N13" s="21"/>
      <c r="O13" s="22"/>
      <c r="P13" s="24">
        <f>+P12/30</f>
        <v>121136.8</v>
      </c>
      <c r="Q13" s="8" t="s">
        <v>49</v>
      </c>
      <c r="R13" s="8">
        <f>+P13*5</f>
        <v>605684</v>
      </c>
      <c r="S13" s="25"/>
      <c r="T13" s="25"/>
      <c r="U13" s="7"/>
      <c r="V13" s="7">
        <v>24</v>
      </c>
      <c r="W13" s="7"/>
      <c r="X13" s="7"/>
      <c r="Y13" s="7"/>
      <c r="Z13" s="7"/>
      <c r="AA13" s="7"/>
      <c r="AB13" s="7"/>
      <c r="AC13" s="7"/>
      <c r="AD13" s="7"/>
      <c r="AE13" s="7"/>
    </row>
    <row r="14" spans="1:31" s="8" customFormat="1" ht="38.25" customHeight="1" x14ac:dyDescent="0.25">
      <c r="A14" s="31" t="s">
        <v>36</v>
      </c>
      <c r="B14" s="32"/>
      <c r="C14" s="32"/>
      <c r="D14" s="33"/>
      <c r="E14" s="52" t="s">
        <v>54</v>
      </c>
      <c r="F14" s="53"/>
      <c r="G14" s="53"/>
      <c r="H14" s="53"/>
      <c r="I14" s="53"/>
      <c r="J14" s="53"/>
      <c r="K14" s="53"/>
      <c r="L14" s="53"/>
      <c r="M14" s="53"/>
      <c r="N14" s="53"/>
      <c r="O14" s="54"/>
      <c r="P14" s="24">
        <f>+P13*25</f>
        <v>3028420</v>
      </c>
      <c r="Q14" s="8" t="s">
        <v>55</v>
      </c>
      <c r="S14" s="25"/>
      <c r="T14" s="25">
        <f>+P12*12</f>
        <v>43609248</v>
      </c>
      <c r="U14" s="7"/>
      <c r="V14" s="74">
        <f>+P13*V13</f>
        <v>2907283.2</v>
      </c>
      <c r="W14" s="7"/>
      <c r="X14" s="7"/>
      <c r="Y14" s="7"/>
      <c r="Z14" s="7"/>
      <c r="AA14" s="7"/>
      <c r="AB14" s="7"/>
      <c r="AC14" s="7"/>
      <c r="AD14" s="7"/>
      <c r="AE14" s="7"/>
    </row>
    <row r="15" spans="1:31" s="8" customFormat="1" x14ac:dyDescent="0.25">
      <c r="A15" s="31" t="s">
        <v>25</v>
      </c>
      <c r="B15" s="32"/>
      <c r="C15" s="32"/>
      <c r="D15" s="33"/>
      <c r="E15" s="37" t="s">
        <v>39</v>
      </c>
      <c r="F15" s="38"/>
      <c r="G15" s="38"/>
      <c r="H15" s="38"/>
      <c r="I15" s="38"/>
      <c r="J15" s="38"/>
      <c r="K15" s="38"/>
      <c r="L15" s="38"/>
      <c r="M15" s="38"/>
      <c r="N15" s="38"/>
      <c r="O15" s="39"/>
      <c r="P15" s="24">
        <f>+P12*15</f>
        <v>54511560</v>
      </c>
      <c r="Q15" s="25" t="s">
        <v>50</v>
      </c>
      <c r="R15" s="25"/>
      <c r="S15" s="25"/>
      <c r="T15" s="25">
        <f>+P14+T14</f>
        <v>46637668</v>
      </c>
      <c r="U15" s="7"/>
      <c r="V15" s="74">
        <f>+P12*15</f>
        <v>54511560</v>
      </c>
      <c r="W15" s="74">
        <f>+V14</f>
        <v>2907283.2</v>
      </c>
      <c r="X15" s="7"/>
      <c r="Y15" s="7"/>
      <c r="Z15" s="7"/>
      <c r="AA15" s="7"/>
      <c r="AB15" s="7"/>
      <c r="AC15" s="7"/>
      <c r="AD15" s="7"/>
      <c r="AE15" s="7"/>
    </row>
    <row r="16" spans="1:31" s="8" customFormat="1" ht="15.75" customHeight="1" thickBot="1" x14ac:dyDescent="0.3">
      <c r="A16" s="34" t="s">
        <v>26</v>
      </c>
      <c r="B16" s="35"/>
      <c r="C16" s="35"/>
      <c r="D16" s="36"/>
      <c r="E16" s="45"/>
      <c r="F16" s="46"/>
      <c r="G16" s="46"/>
      <c r="H16" s="46"/>
      <c r="I16" s="46"/>
      <c r="J16" s="46"/>
      <c r="K16" s="46"/>
      <c r="L16" s="46"/>
      <c r="M16" s="46"/>
      <c r="N16" s="46"/>
      <c r="O16" s="47"/>
      <c r="P16" s="24">
        <f>+P15+P14</f>
        <v>57539980</v>
      </c>
      <c r="Q16" s="25"/>
      <c r="R16" s="25">
        <f>+N12-P16</f>
        <v>-121137</v>
      </c>
      <c r="S16" s="25"/>
      <c r="T16" s="25"/>
      <c r="U16" s="7"/>
      <c r="V16" s="75">
        <f>+V14+V15</f>
        <v>57418843.200000003</v>
      </c>
      <c r="W16" s="7">
        <f>+P12*15</f>
        <v>54511560</v>
      </c>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5"/>
      <c r="R17" s="25"/>
      <c r="S17" s="2"/>
      <c r="T17" s="2"/>
      <c r="U17" s="2"/>
      <c r="V17" s="2"/>
      <c r="W17" s="76">
        <f>+W15+W16</f>
        <v>57418843.200000003</v>
      </c>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f>+P13*4</f>
        <v>484547.2</v>
      </c>
      <c r="Q18" s="29" t="s">
        <v>52</v>
      </c>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8">
        <f>+P12+P12</f>
        <v>7268208</v>
      </c>
      <c r="Q19" s="29" t="s">
        <v>53</v>
      </c>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8">
        <f>+P18+P19</f>
        <v>7752755.2000000002</v>
      </c>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30">
        <f>+P20+P16</f>
        <v>65292735.200000003</v>
      </c>
      <c r="Q21" s="29" t="s">
        <v>51</v>
      </c>
      <c r="R21" s="2"/>
      <c r="S21" s="2"/>
      <c r="T21" s="2"/>
      <c r="U21" s="2"/>
      <c r="V21" s="2"/>
      <c r="W21" s="2"/>
      <c r="X21" s="2"/>
      <c r="Y21" s="2"/>
      <c r="Z21" s="2"/>
      <c r="AA21" s="2"/>
      <c r="AB21" s="2"/>
      <c r="AC21" s="2"/>
      <c r="AD21" s="2"/>
      <c r="AE21" s="2"/>
    </row>
    <row r="22" spans="1:31" ht="15.75" customHeight="1" x14ac:dyDescent="0.25">
      <c r="A22" s="2"/>
      <c r="B22" s="2"/>
      <c r="C22" s="2"/>
      <c r="D22" s="2"/>
      <c r="E22" s="2"/>
      <c r="F22" s="2"/>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E6:O6"/>
    <mergeCell ref="A1:M4"/>
    <mergeCell ref="N1:O1"/>
    <mergeCell ref="N2:O2"/>
    <mergeCell ref="N3:O4"/>
    <mergeCell ref="A5:B5"/>
    <mergeCell ref="C5:O5"/>
    <mergeCell ref="A6:D6"/>
    <mergeCell ref="A14:D14"/>
    <mergeCell ref="A15:D15"/>
    <mergeCell ref="A16:D16"/>
    <mergeCell ref="E7:O7"/>
    <mergeCell ref="E8:O8"/>
    <mergeCell ref="J9:O9"/>
    <mergeCell ref="E15:O15"/>
    <mergeCell ref="E16:O16"/>
    <mergeCell ref="A7:D7"/>
    <mergeCell ref="A8:D8"/>
    <mergeCell ref="A9:D9"/>
    <mergeCell ref="A13:B13"/>
    <mergeCell ref="A10:D10"/>
    <mergeCell ref="E10:O10"/>
    <mergeCell ref="E14:O14"/>
  </mergeCells>
  <dataValidations count="1">
    <dataValidation type="list" allowBlank="1" showErrorMessage="1" sqref="C12" xr:uid="{00000000-0002-0000-0000-000000000000}">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jaife</cp:lastModifiedBy>
  <dcterms:created xsi:type="dcterms:W3CDTF">2022-01-12T20:50:55Z</dcterms:created>
  <dcterms:modified xsi:type="dcterms:W3CDTF">2022-05-07T14:23:22Z</dcterms:modified>
</cp:coreProperties>
</file>