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Impulsa Meta\Desktop\IMPULSA META\INFORMES TECNICOS PARA SUPERVISION\INFORME TECNICO AGOSTO 2023\CONTRATACION SEP-OCT\"/>
    </mc:Choice>
  </mc:AlternateContent>
  <xr:revisionPtr revIDLastSave="0" documentId="13_ncr:1_{2B41F447-484C-4F24-AB7A-135DD2824A40}"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nKfXEnKzsQFyCqXXHM4n0U9FU4C0XztacxTsFx8mY="/>
    </ext>
  </extLst>
</workbook>
</file>

<file path=xl/calcChain.xml><?xml version="1.0" encoding="utf-8"?>
<calcChain xmlns="http://schemas.openxmlformats.org/spreadsheetml/2006/main">
  <c r="N12" i="1" l="1"/>
  <c r="B13" i="2" l="1"/>
  <c r="B12" i="2"/>
  <c r="B11" i="2"/>
  <c r="A1" i="2"/>
  <c r="A4" i="2" s="1"/>
  <c r="C13" i="1"/>
  <c r="E13" i="1" s="1"/>
  <c r="B1" i="2" l="1"/>
  <c r="B2" i="2" s="1"/>
  <c r="B4" i="2" s="1"/>
</calcChain>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<sst xmlns="http://schemas.openxmlformats.org/spreadsheetml/2006/main" count="56" uniqueCount="55">
  <si>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</si>
  <si>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</si>
  <si>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</si>
  <si>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</si>
  <si>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</si>
  <si>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</si>
  <si>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</si>
  <si>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</si>
  <si>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</si>
  <si>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</si>
  <si>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</si>
  <si>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</si>
  <si>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</si>
  <si>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</si>
  <si>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</si>
  <si>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</si>
  <si>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</si>
  <si>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</si>
  <si>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</si>
  <si>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</si>
  <si>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</si>
  <si>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</si>
  <si>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</si>
  <si>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</si>
  <si>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</si>
  <si>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</si>
  <si>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</si>
  <si>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</si>
  <si>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</si>
  <si>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</si>
  <si>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</si>
  <si>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</si>
  <si>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</si>
  <si>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</si>
  <si>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</si>
  <si>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</si>
  <si>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</si>
  <si>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MES</t>
  </si>
  <si>
    <t>FECHA DE INICIO DE SOLICITUD:</t>
  </si>
  <si>
    <t>FECHA DE FINALIZACION DE SOLICITUD:</t>
  </si>
  <si>
    <t xml:space="preserve">NOMBRE Y CC SUPERVISOR DEL CONTRATO </t>
  </si>
  <si>
    <t>NOMBRE DE QUIEN SOLICITA</t>
  </si>
  <si>
    <t>CARGO DE QUIEN SOLICITA</t>
  </si>
  <si>
    <t>24 dias</t>
  </si>
  <si>
    <t>6 meses</t>
  </si>
  <si>
    <t>Adición y Prórroga Contrato de prestación de servicios SGR- CT-183- 053 DE 2022</t>
  </si>
  <si>
    <t>Contratar los servicios profesionales de un profesional en Comercio Internacional con especialización en gerencia de proyectos para ejercer actividades de gerente del proyecto de inversión denominado DESARROLLO DE CAPACIDADES EN GESTIÓN DE LA INNOVACIÓN CON ÉNFASIS EN BIODIVERSIDAD PARA LAS EMPRESAS DEL SECTOR TURISMO, ECONOMÍA NARANJA, AGROPECUARIO Y AGROINDUSTRIAL QUE APALANQUEN LA COMPETITIVIDAD DEL DEPARTAMENTO DEL META. BPIN 2021000100183.</t>
  </si>
  <si>
    <t>52309769 DE BOGOTA</t>
  </si>
  <si>
    <t>LEYLA ASTRID MARULANDA ARIAS</t>
  </si>
  <si>
    <t>1. Cumplimiento de mínimo el 80% en el índice de evaluación del ejecutor en el proyecto en el cual gerencie.
2. Cumplimiento de la programación aprobada, POA, presupuesto y tiempo asignado en el proyecto, cualquier modificación debe ser validada por comité técnico y representante legal, así mismo cualquier modificación debe ser aprobada por la supervisión del proyecto.
3. Velar por el cumplimiento y la eficiencia en costo de las actividades a desarrollar.
4. 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
5. Presentar informe mensual a Minciencias antes del 5 de cada mes, envío de órdenes de pago antes del 10 de cada mes y reporte en GESPROY antes del 15 de cada mes, previamente verificada y validada la información a enviar al supervisor o cargar en Gesproy.
6. Realizar el comité técnico directivo con los cooperantes como mínimo cada 02 meses después de la aprobación del proyecto, dejar acta de la reunión y realizar seguimiento a compromisos.
7. Realizar una vez al mes comité técnico con la gerencia general presentando informe de avance técnico, financiero y administrativo del proyecto del 11 al 14 de cada mes.
8. Garantizar la veracidad y confiabilidad de la información a reportada en el GESPROY, como corresponsabilidad de la aprobación de la información que recae sobre el representante legal con cada cargue.
9. Gestionar oportunamente la contrapartida de los cooperantes y reportarla en los informes mensuales y Gesproy.
10. Coordinar la estrategia de comunicación del proyecto, incluyendo el diseño de la estrategia, implementación, medición de resultados y la evaluación del impacto de la misma, para evaluar las mejoras pertinentes. Ser el canal de comunicación con los medios de comunicación externos en igualdad de condiciones que los demás cooperantes y el canal de comunicación interno.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t>
  </si>
  <si>
    <t>1. Informe de actividades y supervisión
2. Soporte de envio de informe teçnico, legal, financiero y administrativo a la supervisión
3. Soporte de envio a Minciencias de solicitud de autorización de las ordenes de pago
4. Actas de comité directivo
5. Evidencia de ejecución del proyecto debidamente actualizadas en DRIVE
6. Archivo físico del proyecto</t>
  </si>
  <si>
    <t>ADICIONESE: DIECISEIS MILLONES TRESCIENTOS CINCUENTA Y TRES MIL CUATROCIENTOS SESENTA Y OCHO MIL PESOS ($16.353.468)y PRORROGUESE DOS (2) MESES.
Dos pagos iguales por la suma de OCHO MILLONES CIENTO SETENTA Y SEIS MIL  SETECIENTOS TREINTA Y CUATRO PESOS ($8.176.734),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</si>
  <si>
    <t>MARISOL CARANTON C.CNo.24.331.704,</t>
  </si>
  <si>
    <t>LEIDY VIVINA PEREZ IBARRA</t>
  </si>
  <si>
    <t>COORDINADORA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</si>
</sst>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4">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0" fontId="3" fillId="2" borderId="6" xfId="0" applyFont="1" applyFill="1" applyBorder="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1" xfId="0" applyFont="1" applyFill="1" applyBorder="1" applyAlignment="1">
      <alignment horizontal="center" vertical="center" wrapText="1"/>
    </xf>
    <xf numFmtId="3" fontId="3" fillId="2" borderId="21" xfId="0" applyNumberFormat="1" applyFont="1" applyFill="1" applyBorder="1" applyAlignment="1">
      <alignment horizontal="center" vertical="center"/>
    </xf>
    <xf numFmtId="0" fontId="3" fillId="0" borderId="21" xfId="0" quotePrefix="1" applyFont="1" applyBorder="1" applyAlignment="1">
      <alignment vertical="center" wrapText="1"/>
    </xf>
    <xf numFmtId="164" fontId="3" fillId="2" borderId="21" xfId="0" applyNumberFormat="1"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166" fontId="3" fillId="2" borderId="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wrapText="1"/>
    </xf>
    <xf numFmtId="0" fontId="1" fillId="2" borderId="27" xfId="0" applyFont="1" applyFill="1" applyBorder="1" applyAlignment="1">
      <alignment horizontal="center" vertical="center" wrapText="1"/>
    </xf>
    <xf numFmtId="0" fontId="3" fillId="2" borderId="27" xfId="0" applyFont="1" applyFill="1" applyBorder="1" applyAlignment="1">
      <alignment horizontal="center"/>
    </xf>
    <xf numFmtId="167" fontId="3" fillId="2" borderId="27" xfId="0" applyNumberFormat="1" applyFont="1" applyFill="1" applyBorder="1" applyAlignment="1">
      <alignment horizontal="center"/>
    </xf>
    <xf numFmtId="165" fontId="3" fillId="2" borderId="27" xfId="0" applyNumberFormat="1" applyFont="1" applyFill="1" applyBorder="1" applyAlignment="1">
      <alignment horizontal="center"/>
    </xf>
    <xf numFmtId="168" fontId="3" fillId="2" borderId="28" xfId="0" applyNumberFormat="1" applyFont="1" applyFill="1" applyBorder="1" applyAlignment="1">
      <alignment horizontal="center"/>
    </xf>
    <xf numFmtId="166" fontId="3" fillId="2" borderId="6" xfId="0" applyNumberFormat="1" applyFont="1" applyFill="1" applyBorder="1"/>
    <xf numFmtId="0" fontId="3" fillId="2" borderId="6" xfId="0" applyFont="1" applyFill="1" applyBorder="1" applyAlignment="1">
      <alignment wrapText="1"/>
    </xf>
    <xf numFmtId="165" fontId="3" fillId="2" borderId="6" xfId="0" applyNumberFormat="1" applyFont="1" applyFill="1" applyBorder="1"/>
    <xf numFmtId="0" fontId="3" fillId="0" borderId="0" xfId="0" applyFont="1"/>
    <xf numFmtId="0" fontId="3" fillId="0" borderId="0" xfId="0" applyFont="1" applyAlignment="1">
      <alignment wrapText="1"/>
    </xf>
    <xf numFmtId="168" fontId="3" fillId="0" borderId="0" xfId="0" applyNumberFormat="1" applyFont="1"/>
    <xf numFmtId="166" fontId="3" fillId="0" borderId="0" xfId="0" applyNumberFormat="1" applyFont="1"/>
    <xf numFmtId="169" fontId="3" fillId="0" borderId="0" xfId="0" applyNumberFormat="1" applyFont="1"/>
    <xf numFmtId="0" fontId="4" fillId="0" borderId="0" xfId="0" applyFont="1"/>
    <xf numFmtId="43" fontId="3" fillId="2" borderId="6" xfId="1" applyFont="1" applyFill="1" applyBorder="1" applyAlignment="1">
      <alignment horizontal="center" vertical="center"/>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1" fillId="2" borderId="18" xfId="0" applyFont="1" applyFill="1" applyBorder="1" applyAlignment="1">
      <alignment horizontal="center" vertical="center" wrapText="1"/>
    </xf>
    <xf numFmtId="0" fontId="2" fillId="0" borderId="19" xfId="0" applyFont="1" applyBorder="1"/>
    <xf numFmtId="0" fontId="3" fillId="2" borderId="9" xfId="0" applyFont="1" applyFill="1" applyBorder="1" applyAlignment="1">
      <alignment horizontal="left" vertical="center"/>
    </xf>
    <xf numFmtId="0" fontId="2" fillId="0" borderId="20" xfId="0" applyFont="1" applyBorder="1" applyAlignment="1">
      <alignment horizontal="left"/>
    </xf>
    <xf numFmtId="0" fontId="2" fillId="0" borderId="10" xfId="0" applyFont="1" applyBorder="1" applyAlignment="1">
      <alignment horizontal="left"/>
    </xf>
    <xf numFmtId="0" fontId="3" fillId="2" borderId="9" xfId="0" applyFont="1" applyFill="1" applyBorder="1" applyAlignment="1">
      <alignment horizontal="left" vertical="center" wrapText="1"/>
    </xf>
    <xf numFmtId="0" fontId="1" fillId="2" borderId="25" xfId="0" applyFont="1" applyFill="1" applyBorder="1" applyAlignment="1">
      <alignment horizontal="center" vertical="center" wrapText="1"/>
    </xf>
    <xf numFmtId="0" fontId="2" fillId="0" borderId="26" xfId="0" applyFont="1" applyBorder="1"/>
    <xf numFmtId="0" fontId="2" fillId="0" borderId="30"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left"/>
    </xf>
    <xf numFmtId="0" fontId="1" fillId="2" borderId="29" xfId="0" applyFont="1" applyFill="1" applyBorder="1" applyAlignment="1">
      <alignment horizontal="center" vertical="center" wrapText="1"/>
    </xf>
    <xf numFmtId="0" fontId="2" fillId="0" borderId="31" xfId="0" applyFont="1" applyBorder="1"/>
    <xf numFmtId="0" fontId="3" fillId="2" borderId="32" xfId="0" applyFont="1" applyFill="1" applyBorder="1" applyAlignment="1">
      <alignment horizontal="left" vertical="center"/>
    </xf>
    <xf numFmtId="0" fontId="2" fillId="0" borderId="30" xfId="0" applyFont="1" applyBorder="1" applyAlignment="1">
      <alignment horizontal="left"/>
    </xf>
    <xf numFmtId="0" fontId="2" fillId="0" borderId="33" xfId="0" applyFont="1" applyBorder="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workbookViewId="0">
      <selection activeCell="E18" sqref="E18"/>
    </sheetView>
  </sheetViews>
  <sheetFormatPr baseColWidth="10" defaultColWidth="14.42578125" defaultRowHeight="15" customHeight="1" x14ac:dyDescent="0.25"/>
  <cols>
    <col min="1" max="1" width="16.28515625" customWidth="1"/>
    <col min="2" max="2" width="18.7109375" customWidth="1"/>
    <col min="3" max="3" width="20" customWidth="1"/>
    <col min="4" max="4" width="23.7109375" customWidth="1"/>
    <col min="5" max="5" width="18.85546875" customWidth="1"/>
    <col min="6" max="6" width="71" customWidth="1"/>
    <col min="7" max="7" width="60" customWidth="1"/>
    <col min="8" max="8" width="16" customWidth="1"/>
    <col min="9" max="9" width="20.42578125" customWidth="1"/>
    <col min="10" max="10" width="10.140625" customWidth="1"/>
    <col min="11" max="11" width="16.85546875" customWidth="1"/>
    <col min="12" max="12" width="13.140625" customWidth="1"/>
    <col min="13" max="13" width="18" customWidth="1"/>
    <col min="14" max="14" width="20.140625" customWidth="1"/>
    <col min="15" max="15" width="51.140625" customWidth="1"/>
    <col min="16" max="16" width="21.42578125" customWidth="1"/>
    <col min="17" max="17" width="5.7109375" customWidth="1"/>
    <col min="18" max="18" width="25.42578125" customWidth="1"/>
    <col min="19" max="19" width="10.7109375" hidden="1" customWidth="1"/>
    <col min="20" max="31" width="10.7109375" customWidth="1"/>
  </cols>
  <sheetData>
    <row r="1" spans="1:31" x14ac:dyDescent="0.25">
      <c r="A1" s="43" t="s">
        <v>0</v>
      </c>
      <c r="B1" s="44"/>
      <c r="C1" s="44"/>
      <c r="D1" s="44"/>
      <c r="E1" s="44"/>
      <c r="F1" s="44"/>
      <c r="G1" s="44"/>
      <c r="H1" s="44"/>
      <c r="I1" s="44"/>
      <c r="J1" s="44"/>
      <c r="K1" s="44"/>
      <c r="L1" s="44"/>
      <c r="M1" s="45"/>
      <c r="N1" s="52" t="s">
        <v>1</v>
      </c>
      <c r="O1" s="53"/>
      <c r="P1" s="1"/>
      <c r="Q1" s="1"/>
      <c r="R1" s="1"/>
      <c r="S1" s="1" t="s">
        <v>2</v>
      </c>
      <c r="T1" s="1"/>
      <c r="U1" s="1"/>
      <c r="V1" s="1"/>
      <c r="W1" s="1"/>
      <c r="X1" s="1"/>
      <c r="Y1" s="1"/>
      <c r="Z1" s="1"/>
      <c r="AA1" s="1"/>
      <c r="AB1" s="1"/>
      <c r="AC1" s="1"/>
      <c r="AD1" s="1"/>
      <c r="AE1" s="1"/>
    </row>
    <row r="2" spans="1:31" x14ac:dyDescent="0.25">
      <c r="A2" s="46"/>
      <c r="B2" s="47"/>
      <c r="C2" s="47"/>
      <c r="D2" s="47"/>
      <c r="E2" s="47"/>
      <c r="F2" s="47"/>
      <c r="G2" s="47"/>
      <c r="H2" s="47"/>
      <c r="I2" s="47"/>
      <c r="J2" s="47"/>
      <c r="K2" s="47"/>
      <c r="L2" s="47"/>
      <c r="M2" s="48"/>
      <c r="N2" s="54" t="s">
        <v>3</v>
      </c>
      <c r="O2" s="33"/>
      <c r="P2" s="1"/>
      <c r="Q2" s="1"/>
      <c r="R2" s="1"/>
      <c r="S2" s="1" t="s">
        <v>4</v>
      </c>
      <c r="T2" s="1"/>
      <c r="U2" s="1"/>
      <c r="V2" s="1"/>
      <c r="W2" s="1"/>
      <c r="X2" s="1"/>
      <c r="Y2" s="1"/>
      <c r="Z2" s="1"/>
      <c r="AA2" s="1"/>
      <c r="AB2" s="1"/>
      <c r="AC2" s="1"/>
      <c r="AD2" s="1"/>
      <c r="AE2" s="1"/>
    </row>
    <row r="3" spans="1:31" x14ac:dyDescent="0.25">
      <c r="A3" s="46"/>
      <c r="B3" s="47"/>
      <c r="C3" s="47"/>
      <c r="D3" s="47"/>
      <c r="E3" s="47"/>
      <c r="F3" s="47"/>
      <c r="G3" s="47"/>
      <c r="H3" s="47"/>
      <c r="I3" s="47"/>
      <c r="J3" s="47"/>
      <c r="K3" s="47"/>
      <c r="L3" s="47"/>
      <c r="M3" s="48"/>
      <c r="N3" s="55" t="s">
        <v>5</v>
      </c>
      <c r="O3" s="56"/>
      <c r="P3" s="1"/>
      <c r="Q3" s="1"/>
      <c r="R3" s="1"/>
      <c r="S3" s="1" t="s">
        <v>6</v>
      </c>
      <c r="T3" s="1"/>
      <c r="U3" s="1"/>
      <c r="V3" s="1"/>
      <c r="W3" s="1"/>
      <c r="X3" s="1"/>
      <c r="Y3" s="1"/>
      <c r="Z3" s="1"/>
      <c r="AA3" s="1"/>
      <c r="AB3" s="1"/>
      <c r="AC3" s="1"/>
      <c r="AD3" s="1"/>
      <c r="AE3" s="1"/>
    </row>
    <row r="4" spans="1:31" x14ac:dyDescent="0.25">
      <c r="A4" s="49"/>
      <c r="B4" s="50"/>
      <c r="C4" s="50"/>
      <c r="D4" s="50"/>
      <c r="E4" s="50"/>
      <c r="F4" s="50"/>
      <c r="G4" s="50"/>
      <c r="H4" s="50"/>
      <c r="I4" s="50"/>
      <c r="J4" s="50"/>
      <c r="K4" s="50"/>
      <c r="L4" s="50"/>
      <c r="M4" s="51"/>
      <c r="N4" s="57"/>
      <c r="O4" s="58"/>
      <c r="P4" s="1"/>
      <c r="Q4" s="1"/>
      <c r="R4" s="1"/>
      <c r="S4" s="1" t="s">
        <v>7</v>
      </c>
      <c r="T4" s="1"/>
      <c r="U4" s="1"/>
      <c r="V4" s="1"/>
      <c r="W4" s="1"/>
      <c r="X4" s="1"/>
      <c r="Y4" s="1"/>
      <c r="Z4" s="1"/>
      <c r="AA4" s="1"/>
      <c r="AB4" s="1"/>
      <c r="AC4" s="1"/>
      <c r="AD4" s="1"/>
      <c r="AE4" s="1"/>
    </row>
    <row r="5" spans="1:31" x14ac:dyDescent="0.25">
      <c r="A5" s="59" t="s">
        <v>8</v>
      </c>
      <c r="B5" s="35"/>
      <c r="C5" s="60">
        <v>45167</v>
      </c>
      <c r="D5" s="37"/>
      <c r="E5" s="37"/>
      <c r="F5" s="37"/>
      <c r="G5" s="37"/>
      <c r="H5" s="37"/>
      <c r="I5" s="37"/>
      <c r="J5" s="37"/>
      <c r="K5" s="37"/>
      <c r="L5" s="37"/>
      <c r="M5" s="37"/>
      <c r="N5" s="37"/>
      <c r="O5" s="38"/>
      <c r="P5" s="1"/>
      <c r="Q5" s="1"/>
      <c r="R5" s="1"/>
      <c r="S5" s="1" t="s">
        <v>9</v>
      </c>
      <c r="T5" s="1"/>
      <c r="U5" s="1"/>
      <c r="V5" s="1"/>
      <c r="W5" s="1"/>
      <c r="X5" s="1"/>
      <c r="Y5" s="1"/>
      <c r="Z5" s="1"/>
      <c r="AA5" s="1"/>
      <c r="AB5" s="1"/>
      <c r="AC5" s="1"/>
      <c r="AD5" s="1"/>
      <c r="AE5" s="1"/>
    </row>
    <row r="6" spans="1:31" x14ac:dyDescent="0.25">
      <c r="A6" s="34" t="s">
        <v>10</v>
      </c>
      <c r="B6" s="32"/>
      <c r="C6" s="32"/>
      <c r="D6" s="35"/>
      <c r="E6" s="36" t="s">
        <v>11</v>
      </c>
      <c r="F6" s="37"/>
      <c r="G6" s="37"/>
      <c r="H6" s="37"/>
      <c r="I6" s="37"/>
      <c r="J6" s="37"/>
      <c r="K6" s="37"/>
      <c r="L6" s="37"/>
      <c r="M6" s="37"/>
      <c r="N6" s="37"/>
      <c r="O6" s="38"/>
      <c r="P6" s="1"/>
      <c r="Q6" s="1"/>
      <c r="R6" s="1"/>
      <c r="S6" s="1" t="s">
        <v>12</v>
      </c>
      <c r="T6" s="1"/>
      <c r="U6" s="1"/>
      <c r="V6" s="1"/>
      <c r="W6" s="1"/>
      <c r="X6" s="1"/>
      <c r="Y6" s="1"/>
      <c r="Z6" s="1"/>
      <c r="AA6" s="1"/>
      <c r="AB6" s="1"/>
      <c r="AC6" s="1"/>
      <c r="AD6" s="1"/>
      <c r="AE6" s="1"/>
    </row>
    <row r="7" spans="1:31" x14ac:dyDescent="0.25">
      <c r="A7" s="34" t="s">
        <v>13</v>
      </c>
      <c r="B7" s="32"/>
      <c r="C7" s="32"/>
      <c r="D7" s="35"/>
      <c r="E7" s="36" t="s">
        <v>14</v>
      </c>
      <c r="F7" s="37"/>
      <c r="G7" s="37"/>
      <c r="H7" s="37"/>
      <c r="I7" s="37"/>
      <c r="J7" s="37"/>
      <c r="K7" s="37"/>
      <c r="L7" s="37"/>
      <c r="M7" s="37"/>
      <c r="N7" s="37"/>
      <c r="O7" s="38"/>
      <c r="P7" s="1"/>
      <c r="Q7" s="1"/>
      <c r="R7" s="1"/>
      <c r="S7" s="1" t="s">
        <v>15</v>
      </c>
      <c r="T7" s="1"/>
      <c r="U7" s="1"/>
      <c r="V7" s="1"/>
      <c r="W7" s="1"/>
      <c r="X7" s="1"/>
      <c r="Y7" s="1"/>
      <c r="Z7" s="1"/>
      <c r="AA7" s="1"/>
      <c r="AB7" s="1"/>
      <c r="AC7" s="1"/>
      <c r="AD7" s="1"/>
      <c r="AE7" s="1"/>
    </row>
    <row r="8" spans="1:31" x14ac:dyDescent="0.25">
      <c r="A8" s="34" t="s">
        <v>16</v>
      </c>
      <c r="B8" s="32"/>
      <c r="C8" s="32"/>
      <c r="D8" s="35"/>
      <c r="E8" s="39" t="s">
        <v>45</v>
      </c>
      <c r="F8" s="37"/>
      <c r="G8" s="37"/>
      <c r="H8" s="37"/>
      <c r="I8" s="37"/>
      <c r="J8" s="37"/>
      <c r="K8" s="37"/>
      <c r="L8" s="37"/>
      <c r="M8" s="37"/>
      <c r="N8" s="37"/>
      <c r="O8" s="38"/>
      <c r="P8" s="1"/>
      <c r="Q8" s="1"/>
      <c r="R8" s="1"/>
      <c r="S8" s="1"/>
      <c r="T8" s="1"/>
      <c r="U8" s="1"/>
      <c r="V8" s="1"/>
      <c r="W8" s="1"/>
      <c r="X8" s="1"/>
      <c r="Y8" s="1"/>
      <c r="Z8" s="1"/>
      <c r="AA8" s="1"/>
      <c r="AB8" s="1"/>
      <c r="AC8" s="1"/>
      <c r="AD8" s="1"/>
      <c r="AE8" s="1"/>
    </row>
    <row r="9" spans="1:31" x14ac:dyDescent="0.25">
      <c r="A9" s="34" t="s">
        <v>17</v>
      </c>
      <c r="B9" s="32"/>
      <c r="C9" s="32"/>
      <c r="D9" s="35"/>
      <c r="E9" s="2" t="s">
        <v>18</v>
      </c>
      <c r="F9" s="3" t="s">
        <v>19</v>
      </c>
      <c r="G9" s="31"/>
      <c r="H9" s="32"/>
      <c r="I9" s="32"/>
      <c r="J9" s="32"/>
      <c r="K9" s="32"/>
      <c r="L9" s="32"/>
      <c r="M9" s="32"/>
      <c r="N9" s="32"/>
      <c r="O9" s="33"/>
      <c r="P9" s="1"/>
      <c r="Q9" s="1"/>
      <c r="R9" s="1"/>
      <c r="S9" s="1"/>
      <c r="T9" s="1"/>
      <c r="U9" s="1"/>
      <c r="V9" s="1"/>
      <c r="W9" s="1"/>
      <c r="X9" s="1"/>
      <c r="Y9" s="1"/>
      <c r="Z9" s="1"/>
      <c r="AA9" s="1"/>
      <c r="AB9" s="1"/>
      <c r="AC9" s="1"/>
      <c r="AD9" s="1"/>
      <c r="AE9" s="1"/>
    </row>
    <row r="10" spans="1:31" ht="40.5" customHeight="1" x14ac:dyDescent="0.25">
      <c r="A10" s="34" t="s">
        <v>20</v>
      </c>
      <c r="B10" s="32"/>
      <c r="C10" s="32"/>
      <c r="D10" s="35"/>
      <c r="E10" s="39" t="s">
        <v>46</v>
      </c>
      <c r="F10" s="32"/>
      <c r="G10" s="32"/>
      <c r="H10" s="32"/>
      <c r="I10" s="32"/>
      <c r="J10" s="32"/>
      <c r="K10" s="32"/>
      <c r="L10" s="32"/>
      <c r="M10" s="32"/>
      <c r="N10" s="32"/>
      <c r="O10" s="33"/>
      <c r="P10" s="1"/>
      <c r="Q10" s="1"/>
      <c r="R10" s="1"/>
      <c r="S10" s="1"/>
      <c r="T10" s="1"/>
      <c r="U10" s="1"/>
      <c r="V10" s="1"/>
      <c r="W10" s="1"/>
      <c r="X10" s="1"/>
      <c r="Y10" s="1"/>
      <c r="Z10" s="1"/>
      <c r="AA10" s="1"/>
      <c r="AB10" s="1"/>
      <c r="AC10" s="1"/>
      <c r="AD10" s="1"/>
      <c r="AE10" s="1"/>
    </row>
    <row r="11" spans="1:31" ht="68.25" customHeight="1" x14ac:dyDescent="0.25">
      <c r="A11" s="4" t="s">
        <v>21</v>
      </c>
      <c r="B11" s="5" t="s">
        <v>22</v>
      </c>
      <c r="C11" s="5" t="s">
        <v>23</v>
      </c>
      <c r="D11" s="5" t="s">
        <v>24</v>
      </c>
      <c r="E11" s="5" t="s">
        <v>25</v>
      </c>
      <c r="F11" s="5" t="s">
        <v>26</v>
      </c>
      <c r="G11" s="5" t="s">
        <v>27</v>
      </c>
      <c r="H11" s="5" t="s">
        <v>28</v>
      </c>
      <c r="I11" s="5" t="s">
        <v>29</v>
      </c>
      <c r="J11" s="5" t="s">
        <v>30</v>
      </c>
      <c r="K11" s="5" t="s">
        <v>31</v>
      </c>
      <c r="L11" s="5" t="s">
        <v>32</v>
      </c>
      <c r="M11" s="5" t="s">
        <v>33</v>
      </c>
      <c r="N11" s="5" t="s">
        <v>34</v>
      </c>
      <c r="O11" s="6" t="s">
        <v>35</v>
      </c>
      <c r="P11" s="1"/>
      <c r="Q11" s="1"/>
      <c r="R11" s="1"/>
      <c r="S11" s="1"/>
      <c r="T11" s="1"/>
      <c r="U11" s="1"/>
      <c r="V11" s="1"/>
      <c r="W11" s="1"/>
      <c r="X11" s="1"/>
      <c r="Y11" s="1"/>
      <c r="Z11" s="1"/>
      <c r="AA11" s="1"/>
      <c r="AB11" s="1"/>
      <c r="AC11" s="1"/>
      <c r="AD11" s="1"/>
      <c r="AE11" s="1"/>
    </row>
    <row r="12" spans="1:31" ht="315" customHeight="1" x14ac:dyDescent="0.25">
      <c r="A12" s="7">
        <v>1</v>
      </c>
      <c r="B12" s="8" t="s">
        <v>36</v>
      </c>
      <c r="C12" s="7" t="s">
        <v>2</v>
      </c>
      <c r="D12" s="9" t="s">
        <v>47</v>
      </c>
      <c r="E12" s="8" t="s">
        <v>48</v>
      </c>
      <c r="F12" s="2" t="s">
        <v>49</v>
      </c>
      <c r="G12" s="10" t="s">
        <v>50</v>
      </c>
      <c r="H12" s="11">
        <v>45170</v>
      </c>
      <c r="I12" s="11">
        <v>45230</v>
      </c>
      <c r="J12" s="8">
        <v>2</v>
      </c>
      <c r="K12" s="7">
        <v>1</v>
      </c>
      <c r="L12" s="7" t="s">
        <v>37</v>
      </c>
      <c r="M12" s="12">
        <v>8176734</v>
      </c>
      <c r="N12" s="12">
        <f>+J12*M12</f>
        <v>16353468</v>
      </c>
      <c r="O12" s="8" t="s">
        <v>51</v>
      </c>
      <c r="P12" s="30"/>
      <c r="Q12" s="13"/>
      <c r="R12" s="14"/>
      <c r="S12" s="13"/>
      <c r="T12" s="13"/>
      <c r="U12" s="13"/>
      <c r="V12" s="13"/>
      <c r="W12" s="13"/>
      <c r="X12" s="13"/>
      <c r="Y12" s="13"/>
      <c r="Z12" s="13"/>
      <c r="AA12" s="13"/>
      <c r="AB12" s="13"/>
      <c r="AC12" s="13"/>
      <c r="AD12" s="13"/>
      <c r="AE12" s="13"/>
    </row>
    <row r="13" spans="1:31" ht="48" customHeight="1" x14ac:dyDescent="0.25">
      <c r="A13" s="40" t="s">
        <v>38</v>
      </c>
      <c r="B13" s="41"/>
      <c r="C13" s="15">
        <f>C5</f>
        <v>45167</v>
      </c>
      <c r="D13" s="16" t="s">
        <v>39</v>
      </c>
      <c r="E13" s="15">
        <f>C13+2</f>
        <v>45169</v>
      </c>
      <c r="F13" s="17"/>
      <c r="G13" s="17"/>
      <c r="H13" s="17"/>
      <c r="I13" s="18"/>
      <c r="J13" s="17"/>
      <c r="K13" s="17"/>
      <c r="L13" s="17"/>
      <c r="M13" s="19"/>
      <c r="N13" s="17"/>
      <c r="O13" s="20"/>
      <c r="P13" s="1"/>
      <c r="Q13" s="1"/>
      <c r="R13" s="21"/>
      <c r="S13" s="1"/>
      <c r="T13" s="1"/>
      <c r="U13" s="1"/>
      <c r="V13" s="1"/>
      <c r="W13" s="1"/>
      <c r="X13" s="1"/>
      <c r="Y13" s="1"/>
      <c r="Z13" s="1"/>
      <c r="AA13" s="1"/>
      <c r="AB13" s="1"/>
      <c r="AC13" s="1"/>
      <c r="AD13" s="1"/>
      <c r="AE13" s="1"/>
    </row>
    <row r="14" spans="1:31" ht="33.75" customHeight="1" x14ac:dyDescent="0.25">
      <c r="A14" s="34" t="s">
        <v>40</v>
      </c>
      <c r="B14" s="32"/>
      <c r="C14" s="32"/>
      <c r="D14" s="35"/>
      <c r="E14" s="36" t="s">
        <v>52</v>
      </c>
      <c r="F14" s="37"/>
      <c r="G14" s="37"/>
      <c r="H14" s="37"/>
      <c r="I14" s="37"/>
      <c r="J14" s="37"/>
      <c r="K14" s="37"/>
      <c r="L14" s="37"/>
      <c r="M14" s="37"/>
      <c r="N14" s="37"/>
      <c r="O14" s="38"/>
      <c r="P14" s="1"/>
      <c r="Q14" s="1"/>
      <c r="R14" s="21"/>
      <c r="S14" s="1"/>
      <c r="T14" s="1"/>
      <c r="U14" s="1"/>
      <c r="V14" s="1"/>
      <c r="W14" s="1"/>
      <c r="X14" s="1"/>
      <c r="Y14" s="1"/>
      <c r="Z14" s="1"/>
      <c r="AA14" s="1"/>
      <c r="AB14" s="1"/>
      <c r="AC14" s="1"/>
      <c r="AD14" s="1"/>
      <c r="AE14" s="1"/>
    </row>
    <row r="15" spans="1:31" x14ac:dyDescent="0.25">
      <c r="A15" s="34" t="s">
        <v>41</v>
      </c>
      <c r="B15" s="32"/>
      <c r="C15" s="32"/>
      <c r="D15" s="35"/>
      <c r="E15" s="36" t="s">
        <v>53</v>
      </c>
      <c r="F15" s="37"/>
      <c r="G15" s="37"/>
      <c r="H15" s="37"/>
      <c r="I15" s="37"/>
      <c r="J15" s="37"/>
      <c r="K15" s="37"/>
      <c r="L15" s="37"/>
      <c r="M15" s="37"/>
      <c r="N15" s="37"/>
      <c r="O15" s="38"/>
      <c r="P15" s="1"/>
      <c r="Q15" s="1"/>
      <c r="R15" s="1"/>
      <c r="S15" s="1"/>
      <c r="T15" s="1"/>
      <c r="U15" s="1"/>
      <c r="V15" s="1"/>
      <c r="W15" s="1"/>
      <c r="X15" s="1"/>
      <c r="Y15" s="1"/>
      <c r="Z15" s="1"/>
      <c r="AA15" s="1"/>
      <c r="AB15" s="1"/>
      <c r="AC15" s="1"/>
      <c r="AD15" s="1"/>
      <c r="AE15" s="1"/>
    </row>
    <row r="16" spans="1:31" ht="15.75" customHeight="1" x14ac:dyDescent="0.25">
      <c r="A16" s="61" t="s">
        <v>42</v>
      </c>
      <c r="B16" s="42"/>
      <c r="C16" s="42"/>
      <c r="D16" s="62"/>
      <c r="E16" s="63" t="s">
        <v>54</v>
      </c>
      <c r="F16" s="64"/>
      <c r="G16" s="64"/>
      <c r="H16" s="64"/>
      <c r="I16" s="64"/>
      <c r="J16" s="64"/>
      <c r="K16" s="64"/>
      <c r="L16" s="64"/>
      <c r="M16" s="64"/>
      <c r="N16" s="64"/>
      <c r="O16" s="65"/>
      <c r="P16" s="1"/>
      <c r="Q16" s="1"/>
      <c r="R16" s="1"/>
      <c r="S16" s="1"/>
      <c r="T16" s="1"/>
      <c r="U16" s="1"/>
      <c r="V16" s="1"/>
      <c r="W16" s="1"/>
      <c r="X16" s="1"/>
      <c r="Y16" s="1"/>
      <c r="Z16" s="1"/>
      <c r="AA16" s="1"/>
      <c r="AB16" s="1"/>
      <c r="AC16" s="1"/>
      <c r="AD16" s="1"/>
      <c r="AE16" s="1"/>
    </row>
    <row r="17" spans="1:31" ht="15.75" customHeight="1" x14ac:dyDescent="0.25">
      <c r="A17" s="1"/>
      <c r="B17" s="1"/>
      <c r="C17" s="1"/>
      <c r="D17" s="1"/>
      <c r="E17" s="22"/>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x14ac:dyDescent="0.25">
      <c r="A18" s="1"/>
      <c r="B18" s="1"/>
      <c r="C18" s="1"/>
      <c r="D18" s="1"/>
      <c r="E18" s="22"/>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22"/>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22"/>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22"/>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22"/>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22"/>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22"/>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22"/>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22"/>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22"/>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22"/>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22"/>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22"/>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22"/>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22"/>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22"/>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22"/>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22"/>
      <c r="F35" s="1"/>
      <c r="G35" s="1"/>
      <c r="H35" s="1"/>
      <c r="I35" s="1"/>
      <c r="J35" s="1"/>
      <c r="K35" s="1"/>
      <c r="L35" s="1"/>
      <c r="M35" s="1"/>
      <c r="N35" s="1"/>
      <c r="O35" s="23"/>
      <c r="P35" s="1"/>
      <c r="Q35" s="1"/>
      <c r="R35" s="1"/>
      <c r="S35" s="1"/>
      <c r="T35" s="1"/>
      <c r="U35" s="1"/>
      <c r="V35" s="1"/>
      <c r="W35" s="1"/>
      <c r="X35" s="1"/>
      <c r="Y35" s="1"/>
      <c r="Z35" s="1"/>
      <c r="AA35" s="1"/>
      <c r="AB35" s="1"/>
      <c r="AC35" s="1"/>
      <c r="AD35" s="1"/>
      <c r="AE35" s="1"/>
    </row>
    <row r="36" spans="1:31" ht="15.75" customHeight="1" x14ac:dyDescent="0.25">
      <c r="A36" s="1"/>
      <c r="B36" s="1"/>
      <c r="C36" s="1"/>
      <c r="D36" s="1"/>
      <c r="E36" s="22"/>
      <c r="F36" s="1"/>
      <c r="G36" s="1"/>
      <c r="H36" s="1"/>
      <c r="I36" s="1"/>
      <c r="J36" s="1"/>
      <c r="K36" s="1"/>
      <c r="L36" s="1"/>
      <c r="M36" s="1"/>
      <c r="N36" s="1"/>
      <c r="O36" s="23"/>
      <c r="P36" s="1"/>
      <c r="Q36" s="1"/>
      <c r="R36" s="1"/>
      <c r="S36" s="1"/>
      <c r="T36" s="1"/>
      <c r="U36" s="1"/>
      <c r="V36" s="1"/>
      <c r="W36" s="1"/>
      <c r="X36" s="1"/>
      <c r="Y36" s="1"/>
      <c r="Z36" s="1"/>
      <c r="AA36" s="1"/>
      <c r="AB36" s="1"/>
      <c r="AC36" s="1"/>
      <c r="AD36" s="1"/>
      <c r="AE36" s="1"/>
    </row>
    <row r="37" spans="1:31" ht="15.75" customHeight="1" x14ac:dyDescent="0.25">
      <c r="A37" s="1"/>
      <c r="B37" s="1"/>
      <c r="C37" s="1"/>
      <c r="D37" s="1"/>
      <c r="E37" s="22"/>
      <c r="F37" s="1"/>
      <c r="G37" s="1"/>
      <c r="H37" s="1"/>
      <c r="I37" s="1"/>
      <c r="J37" s="1"/>
      <c r="K37" s="1"/>
      <c r="L37" s="1"/>
      <c r="M37" s="1"/>
      <c r="N37" s="1"/>
      <c r="O37" s="23"/>
      <c r="P37" s="1"/>
      <c r="Q37" s="1"/>
      <c r="R37" s="1"/>
      <c r="S37" s="1"/>
      <c r="T37" s="1"/>
      <c r="U37" s="1"/>
      <c r="V37" s="1"/>
      <c r="W37" s="1"/>
      <c r="X37" s="1"/>
      <c r="Y37" s="1"/>
      <c r="Z37" s="1"/>
      <c r="AA37" s="1"/>
      <c r="AB37" s="1"/>
      <c r="AC37" s="1"/>
      <c r="AD37" s="1"/>
      <c r="AE37" s="1"/>
    </row>
    <row r="38" spans="1:31" ht="15.75" customHeight="1" x14ac:dyDescent="0.25">
      <c r="A38" s="1"/>
      <c r="B38" s="1"/>
      <c r="C38" s="1"/>
      <c r="D38" s="1"/>
      <c r="E38" s="22"/>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22"/>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22"/>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22"/>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22"/>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22"/>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22"/>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22"/>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22"/>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22"/>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22"/>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22"/>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22"/>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22"/>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22"/>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22"/>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22"/>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22"/>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22"/>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22"/>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22"/>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22"/>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22"/>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22"/>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22"/>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22"/>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22"/>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22"/>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22"/>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22"/>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22"/>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22"/>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22"/>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22"/>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22"/>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22"/>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22"/>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22"/>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22"/>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22"/>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22"/>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22"/>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22"/>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22"/>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22"/>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22"/>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22"/>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22"/>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22"/>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22"/>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22"/>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22"/>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22"/>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22"/>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22"/>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22"/>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22"/>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22"/>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22"/>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22"/>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22"/>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22"/>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22"/>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22"/>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22"/>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22"/>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22"/>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22"/>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22"/>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22"/>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22"/>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22"/>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22"/>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22"/>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22"/>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22"/>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22"/>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22"/>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22"/>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22"/>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22"/>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22"/>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22"/>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22"/>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22"/>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22"/>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22"/>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22"/>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22"/>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22"/>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22"/>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22"/>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22"/>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22"/>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22"/>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22"/>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22"/>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22"/>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22"/>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22"/>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22"/>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22"/>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22"/>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22"/>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22"/>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22"/>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22"/>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22"/>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22"/>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22"/>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22"/>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22"/>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22"/>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22"/>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22"/>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22"/>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22"/>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22"/>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22"/>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22"/>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22"/>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22"/>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22"/>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22"/>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22"/>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22"/>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22"/>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22"/>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22"/>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22"/>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22"/>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22"/>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22"/>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22"/>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22"/>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22"/>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22"/>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22"/>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22"/>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22"/>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22"/>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22"/>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22"/>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22"/>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22"/>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22"/>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22"/>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22"/>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22"/>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22"/>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22"/>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22"/>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22"/>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22"/>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22"/>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22"/>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22"/>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22"/>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22"/>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22"/>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22"/>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22"/>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22"/>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22"/>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22"/>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22"/>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22"/>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22"/>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22"/>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22"/>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22"/>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22"/>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22"/>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22"/>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22"/>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22"/>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22"/>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22"/>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22"/>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22"/>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22"/>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22"/>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22"/>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22"/>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22"/>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22"/>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22"/>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22"/>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22"/>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22"/>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22"/>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22"/>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22"/>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22"/>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22"/>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22"/>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22"/>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22"/>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22"/>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22"/>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22"/>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22"/>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22"/>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22"/>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22"/>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22"/>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22"/>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22"/>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22"/>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22"/>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22"/>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22"/>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22"/>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22"/>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22"/>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22"/>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22"/>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22"/>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22"/>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22"/>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22"/>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22"/>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22"/>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22"/>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22"/>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22"/>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22"/>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22"/>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22"/>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22"/>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22"/>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22"/>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22"/>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22"/>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22"/>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22"/>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22"/>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22"/>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22"/>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22"/>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22"/>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22"/>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22"/>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22"/>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22"/>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22"/>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22"/>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22"/>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22"/>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22"/>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22"/>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22"/>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22"/>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22"/>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22"/>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22"/>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22"/>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22"/>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22"/>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22"/>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22"/>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22"/>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22"/>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22"/>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22"/>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22"/>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22"/>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22"/>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22"/>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22"/>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22"/>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22"/>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22"/>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22"/>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22"/>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22"/>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22"/>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22"/>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22"/>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22"/>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22"/>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22"/>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22"/>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22"/>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22"/>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22"/>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22"/>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22"/>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22"/>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22"/>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22"/>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22"/>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22"/>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22"/>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22"/>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22"/>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22"/>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22"/>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22"/>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22"/>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22"/>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22"/>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22"/>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22"/>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22"/>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22"/>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22"/>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22"/>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22"/>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22"/>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22"/>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22"/>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22"/>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22"/>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22"/>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22"/>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22"/>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22"/>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22"/>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22"/>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22"/>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22"/>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22"/>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22"/>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22"/>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22"/>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22"/>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22"/>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22"/>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22"/>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22"/>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22"/>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22"/>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22"/>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22"/>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22"/>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22"/>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22"/>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22"/>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22"/>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22"/>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22"/>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22"/>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22"/>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22"/>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22"/>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22"/>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22"/>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22"/>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22"/>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22"/>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22"/>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22"/>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22"/>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22"/>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22"/>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22"/>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22"/>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22"/>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22"/>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22"/>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22"/>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22"/>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22"/>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22"/>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22"/>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22"/>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22"/>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22"/>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22"/>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22"/>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22"/>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22"/>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22"/>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22"/>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22"/>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22"/>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22"/>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22"/>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22"/>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22"/>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22"/>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22"/>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22"/>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22"/>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22"/>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22"/>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22"/>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22"/>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22"/>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22"/>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22"/>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22"/>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22"/>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22"/>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22"/>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22"/>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22"/>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22"/>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22"/>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22"/>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22"/>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22"/>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22"/>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22"/>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22"/>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22"/>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22"/>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22"/>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22"/>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22"/>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22"/>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22"/>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22"/>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22"/>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22"/>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22"/>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22"/>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22"/>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22"/>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22"/>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22"/>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22"/>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22"/>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22"/>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22"/>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22"/>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22"/>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22"/>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22"/>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22"/>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22"/>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22"/>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22"/>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22"/>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22"/>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22"/>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22"/>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22"/>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22"/>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22"/>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22"/>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22"/>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22"/>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22"/>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22"/>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22"/>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22"/>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22"/>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22"/>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22"/>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22"/>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22"/>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22"/>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22"/>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22"/>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22"/>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22"/>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22"/>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22"/>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22"/>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22"/>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22"/>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22"/>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22"/>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22"/>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22"/>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22"/>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22"/>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22"/>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22"/>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22"/>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22"/>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22"/>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22"/>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22"/>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22"/>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22"/>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22"/>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22"/>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22"/>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22"/>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22"/>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22"/>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22"/>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22"/>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22"/>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22"/>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22"/>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22"/>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22"/>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22"/>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22"/>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22"/>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22"/>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22"/>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22"/>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22"/>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22"/>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22"/>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22"/>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22"/>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22"/>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22"/>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22"/>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22"/>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22"/>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22"/>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22"/>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22"/>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22"/>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22"/>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22"/>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22"/>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22"/>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22"/>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22"/>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22"/>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22"/>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22"/>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22"/>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22"/>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22"/>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22"/>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22"/>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22"/>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22"/>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22"/>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22"/>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22"/>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22"/>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22"/>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22"/>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22"/>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22"/>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22"/>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22"/>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22"/>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22"/>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22"/>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22"/>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22"/>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22"/>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22"/>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22"/>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22"/>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22"/>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22"/>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22"/>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22"/>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22"/>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22"/>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22"/>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22"/>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22"/>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22"/>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22"/>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22"/>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22"/>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22"/>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22"/>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22"/>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22"/>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22"/>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22"/>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22"/>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22"/>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22"/>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22"/>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22"/>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22"/>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22"/>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22"/>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22"/>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22"/>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22"/>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22"/>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22"/>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22"/>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22"/>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22"/>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22"/>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22"/>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22"/>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22"/>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22"/>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22"/>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22"/>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22"/>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22"/>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22"/>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22"/>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22"/>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22"/>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22"/>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22"/>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22"/>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22"/>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22"/>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22"/>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22"/>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22"/>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22"/>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22"/>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22"/>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22"/>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22"/>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22"/>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22"/>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22"/>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22"/>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22"/>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22"/>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22"/>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22"/>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22"/>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22"/>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22"/>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22"/>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22"/>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22"/>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22"/>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22"/>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22"/>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22"/>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22"/>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22"/>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22"/>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22"/>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22"/>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22"/>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22"/>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22"/>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22"/>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22"/>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22"/>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22"/>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22"/>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22"/>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22"/>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22"/>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22"/>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22"/>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22"/>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22"/>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22"/>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22"/>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22"/>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22"/>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22"/>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22"/>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22"/>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22"/>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22"/>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22"/>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22"/>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22"/>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22"/>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22"/>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22"/>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22"/>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22"/>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22"/>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22"/>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22"/>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22"/>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22"/>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22"/>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22"/>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22"/>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22"/>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22"/>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22"/>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22"/>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22"/>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22"/>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22"/>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22"/>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22"/>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22"/>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22"/>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22"/>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22"/>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22"/>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22"/>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22"/>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22"/>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22"/>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22"/>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22"/>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22"/>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22"/>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22"/>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22"/>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22"/>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22"/>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22"/>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22"/>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22"/>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22"/>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22"/>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22"/>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22"/>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22"/>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22"/>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22"/>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22"/>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22"/>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22"/>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22"/>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22"/>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22"/>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22"/>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22"/>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22"/>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22"/>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22"/>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22"/>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22"/>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22"/>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22"/>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22"/>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22"/>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22"/>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22"/>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22"/>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22"/>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22"/>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22"/>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22"/>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22"/>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22"/>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22"/>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22"/>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22"/>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22"/>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22"/>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22"/>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22"/>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22"/>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22"/>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22"/>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22"/>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22"/>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22"/>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22"/>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22"/>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22"/>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22"/>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22"/>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22"/>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22"/>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22"/>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22"/>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22"/>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22"/>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22"/>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22"/>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22"/>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22"/>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22"/>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22"/>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22"/>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22"/>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22"/>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22"/>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22"/>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22"/>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22"/>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22"/>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22"/>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22"/>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22"/>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22"/>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22"/>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22"/>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22"/>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22"/>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22"/>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22"/>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22"/>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22"/>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22"/>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22"/>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22"/>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22"/>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22"/>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22"/>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22"/>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22"/>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22"/>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22"/>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22"/>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22"/>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22"/>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22"/>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22"/>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22"/>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22"/>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22"/>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22"/>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22"/>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22"/>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22"/>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22"/>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22"/>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22"/>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22"/>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22"/>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22"/>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22"/>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22"/>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22"/>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22"/>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22"/>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22"/>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22"/>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22"/>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22"/>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22"/>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22"/>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22"/>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22"/>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22"/>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22"/>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22"/>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22"/>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22"/>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22"/>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22"/>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22"/>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22"/>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22"/>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22"/>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22"/>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22"/>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22"/>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22"/>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22"/>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22"/>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22"/>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22"/>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22"/>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22"/>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22"/>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22"/>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22"/>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22"/>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22"/>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22"/>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22"/>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22"/>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22"/>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22"/>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22"/>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22"/>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22"/>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22"/>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22"/>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22"/>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22"/>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22"/>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22"/>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22"/>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22"/>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22"/>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22"/>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22"/>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22"/>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22"/>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22"/>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22"/>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22"/>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22"/>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22"/>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22"/>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22"/>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22"/>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22"/>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22"/>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22"/>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22"/>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22"/>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22"/>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22"/>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22"/>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22"/>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22"/>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22"/>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22"/>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22"/>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22"/>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22"/>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22"/>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22"/>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22"/>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22"/>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22"/>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22"/>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22"/>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22"/>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22"/>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22"/>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22"/>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22"/>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22"/>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22"/>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22"/>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22"/>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22"/>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22"/>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22"/>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22"/>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22"/>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22"/>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22"/>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22"/>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22"/>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22"/>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22"/>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22"/>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22"/>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22"/>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22"/>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22"/>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22"/>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22"/>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22"/>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22"/>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22"/>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22"/>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22"/>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22"/>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22"/>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22"/>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22"/>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22"/>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22"/>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22"/>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22"/>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22"/>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22"/>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22"/>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22"/>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22"/>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22"/>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22"/>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22"/>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22"/>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22"/>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22"/>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x14ac:dyDescent="0.25">
      <c r="A989" s="24"/>
      <c r="B989" s="24"/>
      <c r="C989" s="24"/>
      <c r="D989" s="24"/>
      <c r="E989" s="25"/>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row>
    <row r="990" spans="1:31" x14ac:dyDescent="0.25">
      <c r="A990" s="24"/>
      <c r="B990" s="24"/>
      <c r="C990" s="24"/>
      <c r="D990" s="24"/>
      <c r="E990" s="25"/>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row>
    <row r="991" spans="1:31" x14ac:dyDescent="0.25">
      <c r="A991" s="24"/>
      <c r="B991" s="24"/>
      <c r="C991" s="24"/>
      <c r="D991" s="24"/>
      <c r="E991" s="25"/>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row>
    <row r="992" spans="1:31" x14ac:dyDescent="0.25">
      <c r="A992" s="24"/>
      <c r="B992" s="24"/>
      <c r="C992" s="24"/>
      <c r="D992" s="24"/>
      <c r="E992" s="25"/>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row>
    <row r="993" spans="1:31" x14ac:dyDescent="0.25">
      <c r="A993" s="24"/>
      <c r="B993" s="24"/>
      <c r="C993" s="24"/>
      <c r="D993" s="24"/>
      <c r="E993" s="25"/>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row>
  </sheetData>
  <mergeCells count="23">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 ref="A10:D10"/>
    <mergeCell ref="E7:O7"/>
    <mergeCell ref="E8:O8"/>
    <mergeCell ref="G9:O9"/>
    <mergeCell ref="E10:O10"/>
    <mergeCell ref="A13:B13"/>
    <mergeCell ref="A14:D14"/>
  </mergeCells>
  <dataValidations count="1">
    <dataValidation type="list" allowBlank="1" showErrorMessage="1" sqref="C12" xr:uid="{00000000-0002-0000-0000-000000000000}">
      <formula1>$S$1:$S$7</formula1>
    </dataValidation>
  </dataValidations>
  <pageMargins left="0.7" right="0.7" top="0.75" bottom="0.75" header="0" footer="0"/>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2578125" defaultRowHeight="15" customHeight="1" x14ac:dyDescent="0.25"/>
  <cols>
    <col min="1" max="1" width="12.140625" customWidth="1"/>
    <col min="2" max="2" width="14.7109375" customWidth="1"/>
    <col min="3" max="26" width="10.7109375" customWidth="1"/>
  </cols>
  <sheetData>
    <row r="1" spans="1:3" x14ac:dyDescent="0.25">
      <c r="A1" s="26">
        <f>+'SOLICITUD DE CONTRATO '!M12</f>
        <v>8176734</v>
      </c>
      <c r="B1" s="27">
        <f>+A1/30</f>
        <v>272557.8</v>
      </c>
    </row>
    <row r="2" spans="1:3" x14ac:dyDescent="0.25">
      <c r="B2" s="27">
        <f>+B1*23</f>
        <v>6268829.3999999994</v>
      </c>
    </row>
    <row r="4" spans="1:3" x14ac:dyDescent="0.25">
      <c r="A4" s="26">
        <f>+A1*8</f>
        <v>65413872</v>
      </c>
      <c r="B4" s="28">
        <f>+A4+B2</f>
        <v>71682701.400000006</v>
      </c>
    </row>
    <row r="11" spans="1:3" x14ac:dyDescent="0.25">
      <c r="A11" s="29">
        <v>1</v>
      </c>
      <c r="B11" s="27">
        <f>(3634104/30)*24</f>
        <v>2907283.2</v>
      </c>
      <c r="C11" s="24" t="s">
        <v>43</v>
      </c>
    </row>
    <row r="12" spans="1:3" x14ac:dyDescent="0.25">
      <c r="A12" s="24"/>
      <c r="B12" s="27">
        <f>(3634104*8)</f>
        <v>29072832</v>
      </c>
      <c r="C12" s="24" t="s">
        <v>44</v>
      </c>
    </row>
    <row r="13" spans="1:3" x14ac:dyDescent="0.25">
      <c r="A13" s="24"/>
      <c r="B13" s="27">
        <f>SUM(B11:B12)</f>
        <v>31980115.199999999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Impulsa Meta</cp:lastModifiedBy>
  <dcterms:created xsi:type="dcterms:W3CDTF">2022-01-12T20:50:55Z</dcterms:created>
  <dcterms:modified xsi:type="dcterms:W3CDTF">2023-08-30T13:48:11Z</dcterms:modified>
</cp:coreProperties>
</file>