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SnKfXEnKzsQFyCqXXHM4n0U9FU4C0XztacxTsFx8mY="/>
    </ext>
  </extLst>
</workbook>
</file>

<file path=xl/sharedStrings.xml><?xml version="1.0" encoding="utf-8"?>
<sst xmlns="http://schemas.openxmlformats.org/spreadsheetml/2006/main" count="56" uniqueCount="54">
  <si>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</si>
  <si>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</si>
  <si>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</si>
  <si>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</si>
  <si>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</si>
  <si>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</si>
  <si>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</si>
  <si>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</si>
  <si>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</si>
  <si>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</si>
  <si>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</si>
  <si>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</si>
  <si>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</si>
  <si>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</si>
  <si>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</si>
  <si>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</si>
  <si>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</si>
  <si>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Adición y Prórroga Contrato de prestación de servicios SGR- CT-183- 041 DE 2022</t>
  </si>
  <si>
    <t>SE ENCUENTRA EN EL BANCO DE PROVEDORES (FT-014_BANCO_DE_PROVEEDORES)</t>
  </si>
  <si>
    <t>SI  X</t>
  </si>
  <si>
    <t xml:space="preserve">NO </t>
  </si>
  <si>
    <t>OBJETO DEL CONTRATO</t>
  </si>
  <si>
    <t>Contratar los servicios profesionales de un Contador Público para ejercer las a actividades de contador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</si>
  <si>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</si>
  <si>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</si>
  <si>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</si>
  <si>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</si>
  <si>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</si>
  <si>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</si>
  <si>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</si>
  <si>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</si>
  <si>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</si>
  <si>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</si>
  <si>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</si>
  <si>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</si>
  <si>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</si>
  <si>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</si>
  <si>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</si>
  <si>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</si>
  <si>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52.487.065 de Bogotá,</t>
  </si>
  <si>
    <t>JOHANNA PATRICIA RUBIANO MARTINEZ,</t>
  </si>
  <si>
    <t>1. Realización de registro de gastos, ingresos y costos del proyecto
2. Entregar los movimientos financieros actualizados por mes para la gerencia y el asistente financiero
3. Realización actividades contables de todo el proyecto
4. Realizar los informes mensuales de ejecución financiera del proyecto de inversión.
5. Apoyar los trámites de ajuste de Financieros o controles de cambio del proyecto de inversión de acuerdo las disposiciones de la guía orientadora de proyectos de Inversión expedida por el DNP.
6. Realizar el trámite de órdenes pago de los diferentes contratistas o proveedores ante Minciencias.
7. Apoyar las diferentes reuniones de carácter financiero que sean requeridas por la gerencia del proyecto o por la supervisión de Minciencias.
8. Las demás actividades que le sean solicitadas de acuerdo con el objeto contractual.
9. Realización del informe de ejecución y seguimiento a contratos los 03 primeros días de cada mes
10. Presentar un informe mensual de actividades desarrolladas durante el mes de acuerdo con las obligaciones contractuales para el pago.
11. Encontrarse al día por concepto de seguridad social, pensión y ARL durante la ejecución de contrato.</t>
  </si>
  <si>
    <t>1. Informe de ejecución financiera
2. Informes de ejecución y seguimiento a contratos
3. Cierre contable y financiero del proyecto</t>
  </si>
  <si>
    <t>MES</t>
  </si>
  <si>
    <t>ADICIONESE: CUATRO MILLONES QUINIENTOS VEINTITRES MIL TRESCIENTOS TREINTA Y TRES PESOS MIL PESOS y PRORROGUESE UN MES Y (29) DIAS CALENDARIO.
Un primer pago por la suma de DOS MILLONES DOSCIENTOS VEINTITRES MIL TRESCIENTOS TREINTA Y TRES PESOS ($2.223.333)
 Un segundo pado por la suma de DOS MILLONES TRESCIENTOS MIL M/CTE ($2.300.000), A razón de mensualidades vencidas,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 Regulado por el código civil en el libro IV
Título I.</t>
  </si>
  <si>
    <t>FECHA DE INICIO DE SOLICITUD:</t>
  </si>
  <si>
    <t>FECHA DE FINALIZACION DE SOLICITUD:</t>
  </si>
  <si>
    <t xml:space="preserve">NOMBRE Y CC SUPERVISOR DEL CONTRATO </t>
  </si>
  <si>
    <t>LEIDY VIVIANA PEREZ C.C.1121864333</t>
  </si>
  <si>
    <t>NOMBRE DE QUIEN SOLICITA</t>
  </si>
  <si>
    <t>LEYLA MARULANDA ARIAS</t>
  </si>
  <si>
    <t>CARGO DE QUIEN SOLICITA</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</si>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</sst>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m/yyyy"/>
    <numFmt numFmtId="165" formatCode="_-&quot;$&quot;\ * #,##0.00_-;\-&quot;$&quot;\ * #,##0.00_-;_-&quot;$&quot;\ * &quot;-&quot;??_-;_-@"/>
    <numFmt numFmtId="166" formatCode="_-* #,##0.00_-;\-* #,##0.00_-;_-* &quot;-&quot;??_-;_-@"/>
    <numFmt numFmtId="167" formatCode="_-&quot;$&quot;* #,##0.00_-;\-&quot;$&quot;* #,##0.00_-;_-&quot;$&quot;* &quot;-&quot;_-;_-@"/>
    <numFmt numFmtId="168" formatCode="_-* #,##0_-;\-* #,##0_-;_-* &quot;-&quot;_-;_-@"/>
    <numFmt numFmtId="169" formatCode="_-&quot;$&quot;* #,##0_-;\-&quot;$&quot;* #,##0_-;_-&quot;$&quot;* &quot;-&quot;_-;_-@"/>
    <numFmt numFmtId="170" formatCode="_-&quot;$&quot;* #,##0.00_-;\-&quot;$&quot;* #,##0.00_-;_-&quot;$&quot;*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left"/>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left" vertical="center"/>
    </xf>
    <xf borderId="9" fillId="2" fontId="3" numFmtId="0" xfId="0" applyAlignment="1" applyBorder="1" applyFont="1">
      <alignment horizontal="left"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center" vertical="center"/>
    </xf>
    <xf borderId="9" fillId="2" fontId="3"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quotePrefix="1" borderId="21" fillId="0" fontId="3" numFmtId="0" xfId="0" applyAlignment="1" applyBorder="1" applyFont="1">
      <alignment shrinkToFit="0" vertical="center" wrapText="1"/>
    </xf>
    <xf borderId="21" fillId="2" fontId="3" numFmtId="164" xfId="0" applyAlignment="1" applyBorder="1" applyFont="1" applyNumberFormat="1">
      <alignment horizontal="center" vertical="center"/>
    </xf>
    <xf borderId="21" fillId="2" fontId="3" numFmtId="165" xfId="0" applyAlignment="1" applyBorder="1" applyFont="1" applyNumberFormat="1">
      <alignment horizontal="center" vertical="center"/>
    </xf>
    <xf borderId="6" fillId="2" fontId="3" numFmtId="166" xfId="0" applyAlignment="1" applyBorder="1" applyFont="1" applyNumberFormat="1">
      <alignment horizontal="center" vertical="center"/>
    </xf>
    <xf borderId="6" fillId="2" fontId="3" numFmtId="0" xfId="0" applyAlignment="1" applyBorder="1" applyFont="1">
      <alignment horizontal="center" vertical="center"/>
    </xf>
    <xf borderId="6" fillId="2" fontId="3" numFmtId="167"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8" xfId="0" applyAlignment="1" applyBorder="1" applyFont="1" applyNumberFormat="1">
      <alignment horizontal="center"/>
    </xf>
    <xf borderId="27" fillId="2" fontId="3" numFmtId="165" xfId="0" applyAlignment="1" applyBorder="1" applyFont="1" applyNumberFormat="1">
      <alignment horizontal="center"/>
    </xf>
    <xf borderId="28" fillId="2" fontId="3" numFmtId="169" xfId="0" applyAlignment="1" applyBorder="1" applyFont="1" applyNumberFormat="1">
      <alignment horizontal="center"/>
    </xf>
    <xf borderId="6" fillId="2" fontId="3" numFmtId="167" xfId="0" applyBorder="1" applyFont="1" applyNumberFormat="1"/>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9" xfId="0" applyFont="1" applyNumberFormat="1"/>
    <xf borderId="0" fillId="0" fontId="3" numFmtId="167" xfId="0" applyFont="1" applyNumberFormat="1"/>
    <xf borderId="0" fillId="0" fontId="3" numFmtId="170"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2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45167.0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7"/>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8"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9" t="s">
        <v>23</v>
      </c>
      <c r="B11" s="30" t="s">
        <v>24</v>
      </c>
      <c r="C11" s="30" t="s">
        <v>25</v>
      </c>
      <c r="D11" s="30" t="s">
        <v>26</v>
      </c>
      <c r="E11" s="30" t="s">
        <v>27</v>
      </c>
      <c r="F11" s="30" t="s">
        <v>28</v>
      </c>
      <c r="G11" s="30" t="s">
        <v>29</v>
      </c>
      <c r="H11" s="30" t="s">
        <v>30</v>
      </c>
      <c r="I11" s="30" t="s">
        <v>31</v>
      </c>
      <c r="J11" s="30" t="s">
        <v>32</v>
      </c>
      <c r="K11" s="30" t="s">
        <v>33</v>
      </c>
      <c r="L11" s="30" t="s">
        <v>34</v>
      </c>
      <c r="M11" s="30" t="s">
        <v>35</v>
      </c>
      <c r="N11" s="30" t="s">
        <v>36</v>
      </c>
      <c r="O11" s="31" t="s">
        <v>37</v>
      </c>
      <c r="P11" s="6"/>
      <c r="Q11" s="6"/>
      <c r="R11" s="6"/>
      <c r="S11" s="6"/>
      <c r="T11" s="6"/>
      <c r="U11" s="6"/>
      <c r="V11" s="6"/>
      <c r="W11" s="6"/>
      <c r="X11" s="6"/>
      <c r="Y11" s="6"/>
      <c r="Z11" s="6"/>
      <c r="AA11" s="6"/>
      <c r="AB11" s="6"/>
      <c r="AC11" s="6"/>
      <c r="AD11" s="6"/>
      <c r="AE11" s="6"/>
    </row>
    <row r="12" ht="315.0" customHeight="1">
      <c r="A12" s="32">
        <v>1.0</v>
      </c>
      <c r="B12" s="33" t="s">
        <v>38</v>
      </c>
      <c r="C12" s="32" t="s">
        <v>2</v>
      </c>
      <c r="D12" s="34" t="s">
        <v>39</v>
      </c>
      <c r="E12" s="33" t="s">
        <v>40</v>
      </c>
      <c r="F12" s="25" t="s">
        <v>41</v>
      </c>
      <c r="G12" s="35" t="s">
        <v>42</v>
      </c>
      <c r="H12" s="36">
        <v>45171.0</v>
      </c>
      <c r="I12" s="36">
        <v>45230.0</v>
      </c>
      <c r="J12" s="33">
        <v>2.0</v>
      </c>
      <c r="K12" s="32">
        <v>1.0</v>
      </c>
      <c r="L12" s="32" t="s">
        <v>43</v>
      </c>
      <c r="M12" s="37">
        <v>2300000.0</v>
      </c>
      <c r="N12" s="37">
        <f>2300000+2223333</f>
        <v>4523333</v>
      </c>
      <c r="O12" s="33" t="s">
        <v>44</v>
      </c>
      <c r="P12" s="38"/>
      <c r="Q12" s="39"/>
      <c r="R12" s="40"/>
      <c r="S12" s="39"/>
      <c r="T12" s="39"/>
      <c r="U12" s="39"/>
      <c r="V12" s="39"/>
      <c r="W12" s="39"/>
      <c r="X12" s="39"/>
      <c r="Y12" s="39"/>
      <c r="Z12" s="39"/>
      <c r="AA12" s="39"/>
      <c r="AB12" s="39"/>
      <c r="AC12" s="39"/>
      <c r="AD12" s="39"/>
      <c r="AE12" s="39"/>
    </row>
    <row r="13" ht="48.0" customHeight="1">
      <c r="A13" s="41" t="s">
        <v>45</v>
      </c>
      <c r="B13" s="42"/>
      <c r="C13" s="43">
        <f>C5</f>
        <v>45167</v>
      </c>
      <c r="D13" s="44" t="s">
        <v>46</v>
      </c>
      <c r="E13" s="43">
        <f>C13+2</f>
        <v>45169</v>
      </c>
      <c r="F13" s="45"/>
      <c r="G13" s="45"/>
      <c r="H13" s="45"/>
      <c r="I13" s="46"/>
      <c r="J13" s="45"/>
      <c r="K13" s="45"/>
      <c r="L13" s="45"/>
      <c r="M13" s="47"/>
      <c r="N13" s="45"/>
      <c r="O13" s="48"/>
      <c r="P13" s="6"/>
      <c r="Q13" s="6"/>
      <c r="R13" s="49"/>
      <c r="S13" s="6"/>
      <c r="T13" s="6"/>
      <c r="U13" s="6"/>
      <c r="V13" s="6"/>
      <c r="W13" s="6"/>
      <c r="X13" s="6"/>
      <c r="Y13" s="6"/>
      <c r="Z13" s="6"/>
      <c r="AA13" s="6"/>
      <c r="AB13" s="6"/>
      <c r="AC13" s="6"/>
      <c r="AD13" s="6"/>
      <c r="AE13" s="6"/>
    </row>
    <row r="14" ht="33.75" customHeight="1">
      <c r="A14" s="22" t="s">
        <v>47</v>
      </c>
      <c r="B14" s="21"/>
      <c r="C14" s="21"/>
      <c r="D14" s="19"/>
      <c r="E14" s="27" t="s">
        <v>48</v>
      </c>
      <c r="F14" s="21"/>
      <c r="G14" s="21"/>
      <c r="H14" s="21"/>
      <c r="I14" s="21"/>
      <c r="J14" s="21"/>
      <c r="K14" s="21"/>
      <c r="L14" s="21"/>
      <c r="M14" s="21"/>
      <c r="N14" s="21"/>
      <c r="O14" s="10"/>
      <c r="P14" s="6"/>
      <c r="Q14" s="6"/>
      <c r="R14" s="49"/>
      <c r="S14" s="6"/>
      <c r="T14" s="6"/>
      <c r="U14" s="6"/>
      <c r="V14" s="6"/>
      <c r="W14" s="6"/>
      <c r="X14" s="6"/>
      <c r="Y14" s="6"/>
      <c r="Z14" s="6"/>
      <c r="AA14" s="6"/>
      <c r="AB14" s="6"/>
      <c r="AC14" s="6"/>
      <c r="AD14" s="6"/>
      <c r="AE14" s="6"/>
    </row>
    <row r="15">
      <c r="A15" s="22" t="s">
        <v>49</v>
      </c>
      <c r="B15" s="21"/>
      <c r="C15" s="21"/>
      <c r="D15" s="19"/>
      <c r="E15" s="27" t="s">
        <v>50</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0" t="s">
        <v>51</v>
      </c>
      <c r="B16" s="51"/>
      <c r="C16" s="51"/>
      <c r="D16" s="52"/>
      <c r="E16" s="53" t="s">
        <v>11</v>
      </c>
      <c r="F16" s="51"/>
      <c r="G16" s="51"/>
      <c r="H16" s="51"/>
      <c r="I16" s="51"/>
      <c r="J16" s="51"/>
      <c r="K16" s="51"/>
      <c r="L16" s="51"/>
      <c r="M16" s="51"/>
      <c r="N16" s="51"/>
      <c r="O16" s="54"/>
      <c r="P16" s="6"/>
      <c r="Q16" s="6"/>
      <c r="R16" s="6"/>
      <c r="S16" s="6"/>
      <c r="T16" s="6"/>
      <c r="U16" s="6"/>
      <c r="V16" s="6"/>
      <c r="W16" s="6"/>
      <c r="X16" s="6"/>
      <c r="Y16" s="6"/>
      <c r="Z16" s="6"/>
      <c r="AA16" s="6"/>
      <c r="AB16" s="6"/>
      <c r="AC16" s="6"/>
      <c r="AD16" s="6"/>
      <c r="AE16" s="6"/>
    </row>
    <row r="17" ht="15.75" customHeight="1">
      <c r="A17" s="6"/>
      <c r="B17" s="6"/>
      <c r="C17" s="6"/>
      <c r="D17" s="6"/>
      <c r="E17" s="55"/>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5"/>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5"/>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5"/>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5"/>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5"/>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5"/>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5"/>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5"/>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5"/>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5"/>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5"/>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5"/>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5"/>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5"/>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5"/>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5"/>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5"/>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5"/>
      <c r="F35" s="6"/>
      <c r="G35" s="6"/>
      <c r="H35" s="6"/>
      <c r="I35" s="6"/>
      <c r="J35" s="6"/>
      <c r="K35" s="6"/>
      <c r="L35" s="6"/>
      <c r="M35" s="6"/>
      <c r="N35" s="6"/>
      <c r="O35" s="56"/>
      <c r="P35" s="6"/>
      <c r="Q35" s="6"/>
      <c r="R35" s="6"/>
      <c r="S35" s="6"/>
      <c r="T35" s="6"/>
      <c r="U35" s="6"/>
      <c r="V35" s="6"/>
      <c r="W35" s="6"/>
      <c r="X35" s="6"/>
      <c r="Y35" s="6"/>
      <c r="Z35" s="6"/>
      <c r="AA35" s="6"/>
      <c r="AB35" s="6"/>
      <c r="AC35" s="6"/>
      <c r="AD35" s="6"/>
      <c r="AE35" s="6"/>
    </row>
    <row r="36" ht="15.75" customHeight="1">
      <c r="A36" s="6"/>
      <c r="B36" s="6"/>
      <c r="C36" s="6"/>
      <c r="D36" s="6"/>
      <c r="E36" s="55"/>
      <c r="F36" s="6"/>
      <c r="G36" s="6"/>
      <c r="H36" s="6"/>
      <c r="I36" s="6"/>
      <c r="J36" s="6"/>
      <c r="K36" s="6"/>
      <c r="L36" s="6"/>
      <c r="M36" s="6"/>
      <c r="N36" s="6"/>
      <c r="O36" s="56"/>
      <c r="P36" s="6"/>
      <c r="Q36" s="6"/>
      <c r="R36" s="6"/>
      <c r="S36" s="6"/>
      <c r="T36" s="6"/>
      <c r="U36" s="6"/>
      <c r="V36" s="6"/>
      <c r="W36" s="6"/>
      <c r="X36" s="6"/>
      <c r="Y36" s="6"/>
      <c r="Z36" s="6"/>
      <c r="AA36" s="6"/>
      <c r="AB36" s="6"/>
      <c r="AC36" s="6"/>
      <c r="AD36" s="6"/>
      <c r="AE36" s="6"/>
    </row>
    <row r="37" ht="15.75" customHeight="1">
      <c r="A37" s="6"/>
      <c r="B37" s="6"/>
      <c r="C37" s="6"/>
      <c r="D37" s="6"/>
      <c r="E37" s="55"/>
      <c r="F37" s="6"/>
      <c r="G37" s="6"/>
      <c r="H37" s="6"/>
      <c r="I37" s="6"/>
      <c r="J37" s="6"/>
      <c r="K37" s="6"/>
      <c r="L37" s="6"/>
      <c r="M37" s="6"/>
      <c r="N37" s="6"/>
      <c r="O37" s="56"/>
      <c r="P37" s="6"/>
      <c r="Q37" s="6"/>
      <c r="R37" s="6"/>
      <c r="S37" s="6"/>
      <c r="T37" s="6"/>
      <c r="U37" s="6"/>
      <c r="V37" s="6"/>
      <c r="W37" s="6"/>
      <c r="X37" s="6"/>
      <c r="Y37" s="6"/>
      <c r="Z37" s="6"/>
      <c r="AA37" s="6"/>
      <c r="AB37" s="6"/>
      <c r="AC37" s="6"/>
      <c r="AD37" s="6"/>
      <c r="AE37" s="6"/>
    </row>
    <row r="38" ht="15.75" customHeight="1">
      <c r="A38" s="6"/>
      <c r="B38" s="6"/>
      <c r="C38" s="6"/>
      <c r="D38" s="6"/>
      <c r="E38" s="55"/>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5"/>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5"/>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5"/>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5"/>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5"/>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5"/>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5"/>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5"/>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5"/>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5"/>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5"/>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5"/>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5"/>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5"/>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5"/>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5"/>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5"/>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5"/>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5"/>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5"/>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5"/>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5"/>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5"/>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5"/>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5"/>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5"/>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5"/>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5"/>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5"/>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5"/>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5"/>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5"/>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5"/>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5"/>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5"/>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5"/>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5"/>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5"/>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5"/>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5"/>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5"/>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5"/>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5"/>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5"/>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5"/>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5"/>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5"/>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5"/>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5"/>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5"/>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5"/>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5"/>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5"/>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5"/>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5"/>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5"/>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5"/>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5"/>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5"/>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5"/>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5"/>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5"/>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5"/>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5"/>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5"/>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5"/>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5"/>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5"/>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5"/>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5"/>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5"/>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5"/>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5"/>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5"/>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5"/>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5"/>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5"/>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5"/>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5"/>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5"/>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5"/>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5"/>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5"/>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5"/>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5"/>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5"/>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5"/>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5"/>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5"/>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5"/>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5"/>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5"/>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5"/>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5"/>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5"/>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5"/>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5"/>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5"/>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5"/>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5"/>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5"/>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5"/>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5"/>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5"/>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5"/>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5"/>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5"/>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5"/>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5"/>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5"/>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5"/>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5"/>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5"/>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5"/>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5"/>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5"/>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5"/>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5"/>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5"/>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5"/>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5"/>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5"/>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5"/>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5"/>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5"/>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5"/>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5"/>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5"/>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5"/>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5"/>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5"/>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5"/>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5"/>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5"/>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5"/>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5"/>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5"/>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5"/>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5"/>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5"/>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5"/>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5"/>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5"/>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5"/>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5"/>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5"/>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5"/>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5"/>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5"/>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5"/>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5"/>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5"/>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5"/>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5"/>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5"/>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5"/>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5"/>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5"/>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5"/>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5"/>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5"/>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5"/>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5"/>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5"/>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5"/>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5"/>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5"/>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5"/>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5"/>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5"/>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5"/>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5"/>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5"/>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5"/>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5"/>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5"/>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5"/>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5"/>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5"/>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5"/>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5"/>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5"/>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5"/>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5"/>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5"/>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5"/>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5"/>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5"/>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5"/>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5"/>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5"/>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5"/>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5"/>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5"/>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5"/>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5"/>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5"/>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5"/>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5"/>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5"/>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5"/>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5"/>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5"/>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5"/>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5"/>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5"/>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5"/>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5"/>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5"/>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5"/>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5"/>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5"/>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5"/>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5"/>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5"/>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5"/>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5"/>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5"/>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5"/>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5"/>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5"/>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5"/>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5"/>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5"/>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5"/>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5"/>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5"/>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5"/>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5"/>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5"/>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5"/>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5"/>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5"/>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5"/>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5"/>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5"/>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5"/>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5"/>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5"/>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5"/>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5"/>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5"/>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5"/>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5"/>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5"/>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5"/>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5"/>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5"/>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5"/>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5"/>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5"/>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5"/>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5"/>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5"/>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5"/>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5"/>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5"/>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5"/>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5"/>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5"/>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5"/>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5"/>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5"/>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5"/>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5"/>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5"/>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5"/>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5"/>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5"/>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5"/>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5"/>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5"/>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5"/>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5"/>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5"/>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5"/>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5"/>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5"/>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5"/>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5"/>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5"/>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5"/>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5"/>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5"/>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5"/>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5"/>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5"/>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5"/>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5"/>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5"/>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5"/>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5"/>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5"/>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5"/>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5"/>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5"/>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5"/>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5"/>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5"/>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5"/>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5"/>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5"/>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5"/>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5"/>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5"/>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5"/>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5"/>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5"/>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5"/>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5"/>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5"/>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5"/>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5"/>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5"/>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5"/>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5"/>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5"/>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5"/>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5"/>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5"/>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5"/>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5"/>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5"/>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5"/>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5"/>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5"/>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5"/>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5"/>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5"/>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5"/>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5"/>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5"/>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5"/>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5"/>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5"/>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5"/>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5"/>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5"/>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5"/>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5"/>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5"/>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5"/>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5"/>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5"/>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5"/>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5"/>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5"/>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5"/>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5"/>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5"/>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5"/>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5"/>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5"/>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5"/>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5"/>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5"/>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5"/>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5"/>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5"/>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5"/>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5"/>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5"/>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5"/>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5"/>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5"/>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5"/>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5"/>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5"/>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5"/>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5"/>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5"/>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5"/>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5"/>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5"/>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5"/>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5"/>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5"/>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5"/>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5"/>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5"/>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5"/>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5"/>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5"/>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5"/>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5"/>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5"/>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5"/>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5"/>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5"/>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5"/>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5"/>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5"/>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5"/>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5"/>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5"/>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5"/>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5"/>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5"/>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5"/>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5"/>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5"/>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5"/>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5"/>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5"/>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5"/>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5"/>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5"/>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5"/>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5"/>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5"/>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5"/>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5"/>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5"/>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5"/>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5"/>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5"/>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5"/>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5"/>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5"/>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5"/>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5"/>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5"/>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5"/>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5"/>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5"/>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5"/>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5"/>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5"/>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5"/>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5"/>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5"/>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5"/>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5"/>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5"/>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5"/>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5"/>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5"/>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5"/>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5"/>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5"/>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5"/>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5"/>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5"/>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5"/>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5"/>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5"/>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5"/>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5"/>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5"/>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5"/>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5"/>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5"/>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5"/>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5"/>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5"/>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5"/>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5"/>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5"/>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5"/>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5"/>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5"/>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5"/>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5"/>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5"/>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5"/>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5"/>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5"/>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5"/>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5"/>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5"/>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5"/>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5"/>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5"/>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5"/>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5"/>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5"/>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5"/>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5"/>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5"/>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5"/>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5"/>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5"/>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5"/>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5"/>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5"/>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5"/>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5"/>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5"/>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5"/>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5"/>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5"/>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5"/>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5"/>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5"/>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5"/>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5"/>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5"/>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5"/>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5"/>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5"/>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5"/>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5"/>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5"/>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5"/>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5"/>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5"/>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5"/>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5"/>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5"/>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5"/>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5"/>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5"/>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5"/>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5"/>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5"/>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5"/>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5"/>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5"/>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5"/>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5"/>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5"/>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5"/>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5"/>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5"/>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5"/>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5"/>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5"/>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5"/>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5"/>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5"/>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5"/>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5"/>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5"/>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5"/>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5"/>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5"/>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5"/>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5"/>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5"/>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5"/>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5"/>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5"/>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5"/>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5"/>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5"/>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5"/>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5"/>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5"/>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5"/>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5"/>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5"/>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5"/>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5"/>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5"/>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5"/>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5"/>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5"/>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5"/>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5"/>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5"/>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5"/>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5"/>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5"/>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5"/>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5"/>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5"/>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5"/>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5"/>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5"/>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5"/>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5"/>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5"/>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5"/>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5"/>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5"/>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5"/>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5"/>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5"/>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5"/>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5"/>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5"/>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5"/>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5"/>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5"/>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5"/>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5"/>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5"/>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5"/>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5"/>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5"/>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5"/>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5"/>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5"/>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5"/>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5"/>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5"/>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5"/>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5"/>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5"/>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5"/>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5"/>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5"/>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5"/>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5"/>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5"/>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5"/>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5"/>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5"/>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5"/>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5"/>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5"/>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5"/>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5"/>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5"/>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5"/>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5"/>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5"/>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5"/>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5"/>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5"/>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5"/>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5"/>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5"/>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5"/>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5"/>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5"/>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5"/>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5"/>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5"/>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5"/>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5"/>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5"/>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5"/>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5"/>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5"/>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5"/>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5"/>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5"/>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5"/>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5"/>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5"/>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5"/>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5"/>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5"/>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5"/>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5"/>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5"/>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5"/>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5"/>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5"/>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5"/>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5"/>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5"/>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5"/>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5"/>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5"/>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5"/>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5"/>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5"/>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5"/>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5"/>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5"/>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5"/>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5"/>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5"/>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5"/>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5"/>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5"/>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5"/>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5"/>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5"/>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5"/>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5"/>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5"/>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5"/>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5"/>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5"/>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5"/>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5"/>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5"/>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5"/>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5"/>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5"/>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5"/>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5"/>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5"/>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5"/>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5"/>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5"/>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5"/>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5"/>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5"/>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5"/>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5"/>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5"/>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5"/>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5"/>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5"/>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5"/>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5"/>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5"/>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5"/>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5"/>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5"/>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5"/>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5"/>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5"/>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5"/>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5"/>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5"/>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5"/>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5"/>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5"/>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5"/>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5"/>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5"/>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5"/>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5"/>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5"/>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5"/>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5"/>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5"/>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5"/>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5"/>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5"/>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5"/>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5"/>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5"/>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5"/>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5"/>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5"/>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5"/>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5"/>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5"/>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5"/>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5"/>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5"/>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5"/>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5"/>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5"/>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5"/>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5"/>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5"/>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5"/>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5"/>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5"/>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5"/>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5"/>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5"/>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5"/>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5"/>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5"/>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5"/>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5"/>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5"/>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5"/>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5"/>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5"/>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5"/>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5"/>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5"/>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5"/>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5"/>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5"/>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5"/>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5"/>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5"/>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5"/>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5"/>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5"/>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5"/>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5"/>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5"/>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5"/>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5"/>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5"/>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5"/>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5"/>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5"/>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5"/>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5"/>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5"/>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5"/>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5"/>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5"/>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5"/>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5"/>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5"/>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5"/>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5"/>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5"/>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5"/>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5"/>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5"/>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5"/>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5"/>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5"/>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5"/>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5"/>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5"/>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5"/>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5"/>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5"/>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5"/>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5"/>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5"/>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5"/>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5"/>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5"/>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5"/>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5"/>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5"/>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5"/>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5"/>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5"/>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5"/>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5"/>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5"/>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5"/>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5"/>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5"/>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5"/>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5"/>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5"/>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5"/>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5"/>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5"/>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5"/>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5"/>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5"/>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5"/>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5"/>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5"/>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5"/>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5"/>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5"/>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5"/>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5"/>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5"/>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5"/>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5"/>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5"/>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5"/>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5"/>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5"/>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5"/>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5"/>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5"/>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5"/>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5"/>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5"/>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5"/>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5"/>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5"/>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5"/>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5"/>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5"/>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5"/>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5"/>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5"/>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5"/>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5"/>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5"/>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5"/>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5"/>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5"/>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5"/>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5"/>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5"/>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5"/>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5"/>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5"/>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5"/>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5"/>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5"/>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5"/>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5"/>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5"/>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5"/>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5"/>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5"/>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5"/>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5"/>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5"/>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5"/>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5"/>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5"/>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5"/>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5"/>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5"/>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5"/>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5"/>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5"/>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5"/>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5"/>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5"/>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5"/>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5"/>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5"/>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5"/>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5"/>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5"/>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5"/>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5"/>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5"/>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5"/>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5"/>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5"/>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5"/>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5"/>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5"/>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5"/>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5"/>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5"/>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5"/>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5"/>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5"/>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5"/>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5"/>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5"/>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5"/>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5"/>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5"/>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5"/>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5"/>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5"/>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5"/>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5"/>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5"/>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5"/>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5"/>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5"/>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5"/>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5"/>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5"/>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5"/>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5"/>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5"/>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5"/>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5"/>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5"/>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5"/>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5"/>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5"/>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5"/>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5"/>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5"/>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5"/>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5"/>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5"/>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7"/>
      <c r="B989" s="57"/>
      <c r="C989" s="57"/>
      <c r="D989" s="57"/>
      <c r="E989" s="58"/>
      <c r="F989" s="57"/>
      <c r="G989" s="57"/>
      <c r="H989" s="57"/>
      <c r="I989" s="57"/>
      <c r="J989" s="57"/>
      <c r="K989" s="57"/>
      <c r="L989" s="57"/>
      <c r="M989" s="57"/>
      <c r="N989" s="57"/>
      <c r="O989" s="57"/>
      <c r="P989" s="57"/>
      <c r="Q989" s="57"/>
      <c r="R989" s="57"/>
      <c r="S989" s="57"/>
      <c r="T989" s="57"/>
      <c r="U989" s="57"/>
      <c r="V989" s="57"/>
      <c r="W989" s="57"/>
      <c r="X989" s="57"/>
      <c r="Y989" s="57"/>
      <c r="Z989" s="57"/>
      <c r="AA989" s="57"/>
      <c r="AB989" s="57"/>
      <c r="AC989" s="57"/>
      <c r="AD989" s="57"/>
      <c r="AE989" s="57"/>
    </row>
    <row r="990">
      <c r="A990" s="57"/>
      <c r="B990" s="57"/>
      <c r="C990" s="57"/>
      <c r="D990" s="57"/>
      <c r="E990" s="58"/>
      <c r="F990" s="57"/>
      <c r="G990" s="57"/>
      <c r="H990" s="57"/>
      <c r="I990" s="57"/>
      <c r="J990" s="57"/>
      <c r="K990" s="57"/>
      <c r="L990" s="57"/>
      <c r="M990" s="57"/>
      <c r="N990" s="57"/>
      <c r="O990" s="57"/>
      <c r="P990" s="57"/>
      <c r="Q990" s="57"/>
      <c r="R990" s="57"/>
      <c r="S990" s="57"/>
      <c r="T990" s="57"/>
      <c r="U990" s="57"/>
      <c r="V990" s="57"/>
      <c r="W990" s="57"/>
      <c r="X990" s="57"/>
      <c r="Y990" s="57"/>
      <c r="Z990" s="57"/>
      <c r="AA990" s="57"/>
      <c r="AB990" s="57"/>
      <c r="AC990" s="57"/>
      <c r="AD990" s="57"/>
      <c r="AE990" s="57"/>
    </row>
    <row r="991">
      <c r="A991" s="57"/>
      <c r="B991" s="57"/>
      <c r="C991" s="57"/>
      <c r="D991" s="57"/>
      <c r="E991" s="58"/>
      <c r="F991" s="57"/>
      <c r="G991" s="57"/>
      <c r="H991" s="57"/>
      <c r="I991" s="57"/>
      <c r="J991" s="57"/>
      <c r="K991" s="57"/>
      <c r="L991" s="57"/>
      <c r="M991" s="57"/>
      <c r="N991" s="57"/>
      <c r="O991" s="57"/>
      <c r="P991" s="57"/>
      <c r="Q991" s="57"/>
      <c r="R991" s="57"/>
      <c r="S991" s="57"/>
      <c r="T991" s="57"/>
      <c r="U991" s="57"/>
      <c r="V991" s="57"/>
      <c r="W991" s="57"/>
      <c r="X991" s="57"/>
      <c r="Y991" s="57"/>
      <c r="Z991" s="57"/>
      <c r="AA991" s="57"/>
      <c r="AB991" s="57"/>
      <c r="AC991" s="57"/>
      <c r="AD991" s="57"/>
      <c r="AE991" s="57"/>
    </row>
    <row r="992">
      <c r="A992" s="57"/>
      <c r="B992" s="57"/>
      <c r="C992" s="57"/>
      <c r="D992" s="57"/>
      <c r="E992" s="58"/>
      <c r="F992" s="57"/>
      <c r="G992" s="57"/>
      <c r="H992" s="57"/>
      <c r="I992" s="57"/>
      <c r="J992" s="57"/>
      <c r="K992" s="57"/>
      <c r="L992" s="57"/>
      <c r="M992" s="57"/>
      <c r="N992" s="57"/>
      <c r="O992" s="57"/>
      <c r="P992" s="57"/>
      <c r="Q992" s="57"/>
      <c r="R992" s="57"/>
      <c r="S992" s="57"/>
      <c r="T992" s="57"/>
      <c r="U992" s="57"/>
      <c r="V992" s="57"/>
      <c r="W992" s="57"/>
      <c r="X992" s="57"/>
      <c r="Y992" s="57"/>
      <c r="Z992" s="57"/>
      <c r="AA992" s="57"/>
      <c r="AB992" s="57"/>
      <c r="AC992" s="57"/>
      <c r="AD992" s="57"/>
      <c r="AE992" s="57"/>
    </row>
    <row r="993">
      <c r="A993" s="57"/>
      <c r="B993" s="57"/>
      <c r="C993" s="57"/>
      <c r="D993" s="57"/>
      <c r="E993" s="58"/>
      <c r="F993" s="57"/>
      <c r="G993" s="57"/>
      <c r="H993" s="57"/>
      <c r="I993" s="57"/>
      <c r="J993" s="57"/>
      <c r="K993" s="57"/>
      <c r="L993" s="57"/>
      <c r="M993" s="57"/>
      <c r="N993" s="57"/>
      <c r="O993" s="57"/>
      <c r="P993" s="57"/>
      <c r="Q993" s="57"/>
      <c r="R993" s="57"/>
      <c r="S993" s="57"/>
      <c r="T993" s="57"/>
      <c r="U993" s="57"/>
      <c r="V993" s="57"/>
      <c r="W993" s="57"/>
      <c r="X993" s="57"/>
      <c r="Y993" s="57"/>
      <c r="Z993" s="57"/>
      <c r="AA993" s="57"/>
      <c r="AB993" s="57"/>
      <c r="AC993" s="57"/>
      <c r="AD993" s="57"/>
      <c r="AE993" s="57"/>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59">
        <f>+'SOLICITUD DE CONTRATO '!M12</f>
        <v>2300000</v>
      </c>
      <c r="B1" s="60">
        <f>+A1/30</f>
        <v>76666.66667</v>
      </c>
    </row>
    <row r="2">
      <c r="B2" s="60">
        <f>+B1*23</f>
        <v>1763333.333</v>
      </c>
    </row>
    <row r="4">
      <c r="A4" s="59">
        <f>+A1*8</f>
        <v>18400000</v>
      </c>
      <c r="B4" s="61">
        <f>+A4+B2</f>
        <v>20163333.33</v>
      </c>
    </row>
    <row r="11">
      <c r="A11" s="57">
        <v>1.0</v>
      </c>
      <c r="B11" s="60">
        <f>(3634104/30)*24</f>
        <v>2907283.2</v>
      </c>
      <c r="C11" s="57" t="s">
        <v>52</v>
      </c>
    </row>
    <row r="12">
      <c r="A12" s="57"/>
      <c r="B12" s="60">
        <f>(3634104*8)</f>
        <v>29072832</v>
      </c>
      <c r="C12" s="57" t="s">
        <v>53</v>
      </c>
    </row>
    <row r="13">
      <c r="A13" s="57"/>
      <c r="B13" s="60">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