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rj7Hv8ZBfROHaVIuQ1iuKdo4gY6JfT2RBtM3zUvxfQ0="/>
    </ext>
  </extLst>
</workbook>
</file>

<file path=xl/sharedStrings.xml><?xml version="1.0" encoding="utf-8"?>
<sst xmlns="http://schemas.openxmlformats.org/spreadsheetml/2006/main" count="56" uniqueCount="55">
  <si>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</si>
  <si>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</si>
  <si>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</si>
  <si>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</si>
  <si>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</si>
  <si>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</si>
  <si>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</si>
  <si>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</si>
  <si>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</si>
  <si>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</si>
  <si>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</si>
  <si>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</si>
  <si>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</si>
  <si>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</si>
  <si>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</si>
  <si>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</si>
  <si>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</si>
  <si>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</si>
  <si>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</si>
  <si>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 </t>
  </si>
  <si>
    <t>NO  X</t>
  </si>
  <si>
    <t>OBJETO DEL CONTRATO</t>
  </si>
  <si>
    <t>PRESTACIÓN DE SERVICIOS PROFESIONALES DE UN DISEÑADOR (A) INDUSTRIAL EN LA EJECUCIÓN DEL CONVENIO IM-025-2023 SUSCRITO CON LA EMPRESA MUR ARTESANÍAS S.A.S.CON NIT 901157964-8 EN EL MARCO DEL PROYECTO IMPULSA META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</si>
  <si>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</si>
  <si>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</si>
  <si>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</si>
  <si>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</si>
  <si>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</si>
  <si>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</si>
  <si>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</si>
  <si>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</si>
  <si>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</si>
  <si>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</si>
  <si>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</si>
  <si>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</si>
  <si>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</si>
  <si>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</si>
  <si>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</si>
  <si>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</si>
  <si>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1121914034 de Villavicencio</t>
  </si>
  <si>
    <t>ISABELLA BARNEY CABAL</t>
  </si>
  <si>
    <t>1. Desarrollo de branding olfativo para producto
2. Entrega fragancia derivada del branding olfativo
3. Presentar un informe mensual de actividades incluyendo anexos y soportes. 
4. Realizar el correcto archivo documental físico y digital en la plataforma DRIVE del proyecto.
5. Encontrarse al día por concepto de seguridad social, Arl y prestaciones sociales para el respectivo proceso de pago (Sí aplica). 
6. Las demás actividades que le sean solicitadas de acuerdo con el objeto contractual.</t>
  </si>
  <si>
    <t xml:space="preserve">1. Desarrollar y entrega de branding olfativo profesional.
2. Entrega de fragancia derivada del branding olfativo. </t>
  </si>
  <si>
    <t>MES</t>
  </si>
  <si>
    <t>Se realizarán un único pago así: 
Pago 1: un primer y unico pago por valor de $1.235.856. Este pago está sujeto a la entrega de evidencias del desarrollo de branding olfativo profesional, entrega de fragancia derivada del branding olfativo, y previa presentación de informe de actividades ejecutadas con sus debidos soportes. Informe de supervisión y acreditar los pagos al Sistema Integral de Seguridad Social y aportes Parafiscales cuando aplique.
Para el último pago, se deberá suscribir la respectiva acta de terminación firmada por las partes, y los demás soportes (previa presentación de constancia de haber prestado el servicio a satisfacción al 100% de los entregables contratados y el visto bueno y aprobación del supervisor).</t>
  </si>
  <si>
    <t>FECHA DE INICIO DE SOLICITUD:</t>
  </si>
  <si>
    <t>FECHA DE FINALIZACION DE SOLICITUD:</t>
  </si>
  <si>
    <t xml:space="preserve">NOMBRE Y CC SUPERVISOR DEL CONTRATO </t>
  </si>
  <si>
    <t>MARIA ALEJANDRA VELASQUEZ LÓPEZ</t>
  </si>
  <si>
    <t>NOMBRE DE QUIEN SOLICITA</t>
  </si>
  <si>
    <t>HARRISON JAIME PARRA HERNANDEZ</t>
  </si>
  <si>
    <t>CARGO DE QUIEN SOLICITA</t>
  </si>
  <si>
    <t>ASESOR TÉCNICO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</si>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</sst>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shrinkToFit="0" vertical="center" wrapText="1"/>
    </xf>
    <xf borderId="21" fillId="2" fontId="3" numFmtId="0" xfId="0" applyAlignment="1" applyBorder="1" applyFont="1">
      <alignment horizontal="left" readingOrder="0" shrinkToFit="0" vertical="center" wrapText="1"/>
    </xf>
    <xf borderId="21" fillId="3" fontId="3" numFmtId="164" xfId="0" applyAlignment="1" applyBorder="1" applyFill="1" applyFont="1" applyNumberFormat="1">
      <alignment horizontal="center" vertical="center"/>
    </xf>
    <xf borderId="19" fillId="3" fontId="3" numFmtId="164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21" fillId="2" fontId="3" numFmtId="165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45128.0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5.0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310.5" customHeight="1">
      <c r="A12" s="31">
        <v>1.0</v>
      </c>
      <c r="B12" s="32" t="s">
        <v>38</v>
      </c>
      <c r="C12" s="31" t="s">
        <v>2</v>
      </c>
      <c r="D12" s="33" t="s">
        <v>39</v>
      </c>
      <c r="E12" s="32" t="s">
        <v>40</v>
      </c>
      <c r="F12" s="34" t="s">
        <v>41</v>
      </c>
      <c r="G12" s="25" t="s">
        <v>42</v>
      </c>
      <c r="H12" s="35">
        <v>45131.0</v>
      </c>
      <c r="I12" s="36">
        <v>45161.0</v>
      </c>
      <c r="J12" s="37">
        <v>1.0</v>
      </c>
      <c r="K12" s="31">
        <v>1.0</v>
      </c>
      <c r="L12" s="31" t="s">
        <v>43</v>
      </c>
      <c r="M12" s="38">
        <v>1235856.0</v>
      </c>
      <c r="N12" s="39">
        <f>+J12*M12</f>
        <v>1235856</v>
      </c>
      <c r="O12" s="34" t="s">
        <v>44</v>
      </c>
      <c r="P12" s="40"/>
      <c r="Q12" s="40"/>
      <c r="R12" s="41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ht="48.0" customHeight="1">
      <c r="A13" s="42" t="s">
        <v>45</v>
      </c>
      <c r="B13" s="43"/>
      <c r="C13" s="44">
        <f>C5</f>
        <v>45128</v>
      </c>
      <c r="D13" s="45" t="s">
        <v>46</v>
      </c>
      <c r="E13" s="44">
        <f>H12</f>
        <v>45131</v>
      </c>
      <c r="F13" s="46"/>
      <c r="G13" s="46"/>
      <c r="H13" s="46"/>
      <c r="I13" s="47"/>
      <c r="J13" s="46"/>
      <c r="K13" s="46"/>
      <c r="L13" s="46"/>
      <c r="M13" s="48"/>
      <c r="N13" s="46"/>
      <c r="O13" s="49"/>
      <c r="P13" s="6"/>
      <c r="Q13" s="6"/>
      <c r="R13" s="50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>
      <c r="A14" s="22" t="s">
        <v>47</v>
      </c>
      <c r="B14" s="21"/>
      <c r="C14" s="21"/>
      <c r="D14" s="19"/>
      <c r="E14" s="23" t="s">
        <v>48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50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49</v>
      </c>
      <c r="B15" s="21"/>
      <c r="C15" s="21"/>
      <c r="D15" s="19"/>
      <c r="E15" s="23" t="s">
        <v>50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1" t="s">
        <v>51</v>
      </c>
      <c r="B16" s="52"/>
      <c r="C16" s="52"/>
      <c r="D16" s="53"/>
      <c r="E16" s="54" t="s">
        <v>52</v>
      </c>
      <c r="F16" s="52"/>
      <c r="G16" s="52"/>
      <c r="H16" s="52"/>
      <c r="I16" s="52"/>
      <c r="J16" s="52"/>
      <c r="K16" s="52"/>
      <c r="L16" s="52"/>
      <c r="M16" s="52"/>
      <c r="N16" s="52"/>
      <c r="O16" s="55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6"/>
      <c r="F35" s="6"/>
      <c r="G35" s="6"/>
      <c r="H35" s="6"/>
      <c r="I35" s="6"/>
      <c r="J35" s="6"/>
      <c r="K35" s="6"/>
      <c r="L35" s="6"/>
      <c r="M35" s="6"/>
      <c r="N35" s="6"/>
      <c r="O35" s="57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6"/>
      <c r="F36" s="6"/>
      <c r="G36" s="6"/>
      <c r="H36" s="6"/>
      <c r="I36" s="6"/>
      <c r="J36" s="6"/>
      <c r="K36" s="6"/>
      <c r="L36" s="6"/>
      <c r="M36" s="6"/>
      <c r="N36" s="6"/>
      <c r="O36" s="57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6"/>
      <c r="F37" s="6"/>
      <c r="G37" s="6"/>
      <c r="H37" s="6"/>
      <c r="I37" s="6"/>
      <c r="J37" s="6"/>
      <c r="K37" s="6"/>
      <c r="L37" s="6"/>
      <c r="M37" s="6"/>
      <c r="N37" s="6"/>
      <c r="O37" s="57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8"/>
      <c r="B989" s="58"/>
      <c r="C989" s="58"/>
      <c r="D989" s="58"/>
      <c r="E989" s="59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  <c r="AA989" s="58"/>
      <c r="AB989" s="58"/>
      <c r="AC989" s="58"/>
      <c r="AD989" s="58"/>
      <c r="AE989" s="58"/>
    </row>
    <row r="990">
      <c r="A990" s="58"/>
      <c r="B990" s="58"/>
      <c r="C990" s="58"/>
      <c r="D990" s="58"/>
      <c r="E990" s="59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  <c r="AA990" s="58"/>
      <c r="AB990" s="58"/>
      <c r="AC990" s="58"/>
      <c r="AD990" s="58"/>
      <c r="AE990" s="58"/>
    </row>
    <row r="991">
      <c r="A991" s="58"/>
      <c r="B991" s="58"/>
      <c r="C991" s="58"/>
      <c r="D991" s="58"/>
      <c r="E991" s="59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  <c r="AA991" s="58"/>
      <c r="AB991" s="58"/>
      <c r="AC991" s="58"/>
      <c r="AD991" s="58"/>
      <c r="AE991" s="58"/>
    </row>
    <row r="992">
      <c r="A992" s="58"/>
      <c r="B992" s="58"/>
      <c r="C992" s="58"/>
      <c r="D992" s="58"/>
      <c r="E992" s="59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  <c r="AA992" s="58"/>
      <c r="AB992" s="58"/>
      <c r="AC992" s="58"/>
      <c r="AD992" s="58"/>
      <c r="AE992" s="58"/>
    </row>
    <row r="993">
      <c r="A993" s="58"/>
      <c r="B993" s="58"/>
      <c r="C993" s="58"/>
      <c r="D993" s="58"/>
      <c r="E993" s="59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  <c r="AA993" s="58"/>
      <c r="AB993" s="58"/>
      <c r="AC993" s="58"/>
      <c r="AD993" s="58"/>
      <c r="AE993" s="58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0">
        <f>+'SOLICITUD DE CONTRATO '!M12</f>
        <v>1235856</v>
      </c>
      <c r="B1" s="61">
        <f>+A1/30</f>
        <v>41195.2</v>
      </c>
    </row>
    <row r="2">
      <c r="B2" s="61">
        <f>+B1*23</f>
        <v>947489.6</v>
      </c>
    </row>
    <row r="4">
      <c r="A4" s="60">
        <f>+A1*8</f>
        <v>9886848</v>
      </c>
      <c r="B4" s="62">
        <f>+A4+B2</f>
        <v>10834337.6</v>
      </c>
    </row>
    <row r="11">
      <c r="A11" s="63">
        <v>1.0</v>
      </c>
      <c r="B11" s="61">
        <f>(3634104/30)*24</f>
        <v>2907283.2</v>
      </c>
      <c r="C11" s="58" t="s">
        <v>53</v>
      </c>
    </row>
    <row r="12">
      <c r="A12" s="58"/>
      <c r="B12" s="61">
        <f>(3634104*8)</f>
        <v>29072832</v>
      </c>
      <c r="C12" s="58" t="s">
        <v>54</v>
      </c>
    </row>
    <row r="13">
      <c r="A13" s="58"/>
      <c r="B13" s="61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