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rj7Hv8ZBfROHaVIuQ1iuKdo4gY6JfT2RBtM3zUvxfQ0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<sst xmlns="http://schemas.openxmlformats.org/spreadsheetml/2006/main" count="56" uniqueCount="55">
  <si>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</si>
  <si>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</si>
  <si>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</si>
  <si>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</si>
  <si>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</si>
  <si>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</si>
  <si>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</si>
  <si>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</si>
  <si>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</si>
  <si>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</si>
  <si>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</si>
  <si>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</si>
  <si>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</si>
  <si>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</si>
  <si>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</si>
  <si>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</si>
  <si>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</si>
  <si>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</si>
  <si>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</si>
  <si>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</si>
  <si>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</si>
  <si>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</si>
  <si>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PRESTACIÓN DE SERVICIOS PROFESIONALES DE UN DISEÑADOR (A) INDUSTRIAL EN LA EJECUCIÓN DEL CONVENIO IM-025-2023 SUSCRITO CON LA EMPRESA MUR ARTESANÍAS S.A.S.CON NIT 901157964-8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</si>
  <si>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</si>
  <si>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</si>
  <si>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</si>
  <si>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</si>
  <si>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</si>
  <si>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</si>
  <si>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</si>
  <si>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</si>
  <si>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</si>
  <si>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</si>
  <si>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</si>
  <si>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</si>
  <si>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</si>
  <si>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</si>
  <si>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</si>
  <si>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</si>
  <si>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1121914034 de Villavicencio</t>
  </si>
  <si>
    <t>ISABELLA BARNEY CABAL</t>
  </si>
  <si>
    <t>1. Desarrollo de branding olfativo para producto
2. Entrega fragancia derivada del branding olfativo
3. Presentar un informe mensual de actividades incluyendo anexos y soportes. 
4. Realizar el correcto archivo documental físico y digital en la plataforma DRIVE del proyecto.
5. Encontrarse al día por concepto de seguridad social, Arl y prestaciones sociales para el respectivo proceso de pago (Sí aplica). 
6. Las demás actividades que le sean solicitadas de acuerdo con el objeto contractual.</t>
  </si>
  <si>
    <t xml:space="preserve">1. Desarrollar y entrega de branding olfativo profesional.
2. Entrega de fragancia derivada del branding olfativo. </t>
  </si>
  <si>
    <t>MES</t>
  </si>
  <si>
    <t>Se realizarán un único pago así: 
Pago 1: un primer y unico pago por valor de $1.235.856. Este pago está sujeto a la entrega de evidencias del desarrollo de branding olfativo profesional, entrega de fragancia derivada del branding olfativo, y previa presentación de informe de actividades ejecutadas con sus debidos soportes. Informe de supervisión y acreditar los pagos al Sistema Integral de Seguridad Social y aportes Parafiscales cuando aplique.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supervisor).</t>
  </si>
  <si>
    <t>FECHA DE INICIO DE SOLICITUD:</t>
  </si>
  <si>
    <t>FECHA DE FINALIZACION DE SOLICITUD:</t>
  </si>
  <si>
    <t xml:space="preserve">NOMBRE Y CC SUPERVISOR DEL CONTRATO </t>
  </si>
  <si>
    <t>MARIA ALEJANDRA VELASQUEZ LÓPEZ</t>
  </si>
  <si>
    <t>NOMBRE DE QUIEN SOLICITA</t>
  </si>
  <si>
    <t>HARRISON JAIME PARRA HERNANDEZ</t>
  </si>
  <si>
    <t>CARGO DE QUIEN SOLICITA</t>
  </si>
  <si>
    <t>ASESOR TÉCNICO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</si>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</sst>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3" fontId="3" numFmtId="164" xfId="0" applyAlignment="1" applyBorder="1" applyFill="1" applyFont="1" applyNumberFormat="1">
      <alignment horizontal="center" vertical="center"/>
    </xf>
    <xf borderId="19" fillId="3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45128.0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5.0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10.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34" t="s">
        <v>41</v>
      </c>
      <c r="G12" s="25" t="s">
        <v>42</v>
      </c>
      <c r="H12" s="35">
        <v>45131.0</v>
      </c>
      <c r="I12" s="36">
        <v>45161.0</v>
      </c>
      <c r="J12" s="37">
        <v>1.0</v>
      </c>
      <c r="K12" s="31">
        <v>1.0</v>
      </c>
      <c r="L12" s="31" t="s">
        <v>43</v>
      </c>
      <c r="M12" s="38">
        <v>1235856.0</v>
      </c>
      <c r="N12" s="39">
        <f>+J12*M12</f>
        <v>1235856</v>
      </c>
      <c r="O12" s="34" t="s">
        <v>44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45</v>
      </c>
      <c r="B13" s="43"/>
      <c r="C13" s="44">
        <f>C5</f>
        <v>45128</v>
      </c>
      <c r="D13" s="45" t="s">
        <v>46</v>
      </c>
      <c r="E13" s="44">
        <f>H12</f>
        <v>45131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>
      <c r="A14" s="22" t="s">
        <v>47</v>
      </c>
      <c r="B14" s="21"/>
      <c r="C14" s="21"/>
      <c r="D14" s="19"/>
      <c r="E14" s="23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3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51</v>
      </c>
      <c r="B16" s="52"/>
      <c r="C16" s="52"/>
      <c r="D16" s="53"/>
      <c r="E16" s="54" t="s">
        <v>52</v>
      </c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6"/>
      <c r="F35" s="6"/>
      <c r="G35" s="6"/>
      <c r="H35" s="6"/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6"/>
      <c r="F36" s="6"/>
      <c r="G36" s="6"/>
      <c r="H36" s="6"/>
      <c r="I36" s="6"/>
      <c r="J36" s="6"/>
      <c r="K36" s="6"/>
      <c r="L36" s="6"/>
      <c r="M36" s="6"/>
      <c r="N36" s="6"/>
      <c r="O36" s="5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6"/>
      <c r="F37" s="6"/>
      <c r="G37" s="6"/>
      <c r="H37" s="6"/>
      <c r="I37" s="6"/>
      <c r="J37" s="6"/>
      <c r="K37" s="6"/>
      <c r="L37" s="6"/>
      <c r="M37" s="6"/>
      <c r="N37" s="6"/>
      <c r="O37" s="5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8"/>
      <c r="B989" s="58"/>
      <c r="C989" s="58"/>
      <c r="D989" s="58"/>
      <c r="E989" s="5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>
      <c r="A990" s="58"/>
      <c r="B990" s="58"/>
      <c r="C990" s="58"/>
      <c r="D990" s="58"/>
      <c r="E990" s="59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>
      <c r="A991" s="58"/>
      <c r="B991" s="58"/>
      <c r="C991" s="58"/>
      <c r="D991" s="58"/>
      <c r="E991" s="59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>
      <c r="A992" s="58"/>
      <c r="B992" s="58"/>
      <c r="C992" s="58"/>
      <c r="D992" s="58"/>
      <c r="E992" s="59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>
      <c r="A993" s="58"/>
      <c r="B993" s="58"/>
      <c r="C993" s="58"/>
      <c r="D993" s="58"/>
      <c r="E993" s="59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0">
        <f>+'SOLICITUD DE CONTRATO '!M12</f>
        <v>1235856</v>
      </c>
      <c r="B1" s="61">
        <f>+A1/30</f>
        <v>41195.2</v>
      </c>
    </row>
    <row r="2">
      <c r="B2" s="61">
        <f>+B1*23</f>
        <v>947489.6</v>
      </c>
    </row>
    <row r="4">
      <c r="A4" s="60">
        <f>+A1*8</f>
        <v>9886848</v>
      </c>
      <c r="B4" s="62">
        <f>+A4+B2</f>
        <v>10834337.6</v>
      </c>
    </row>
    <row r="11">
      <c r="A11" s="63">
        <v>1.0</v>
      </c>
      <c r="B11" s="61">
        <f>(3634104/30)*24</f>
        <v>2907283.2</v>
      </c>
      <c r="C11" s="58" t="s">
        <v>53</v>
      </c>
    </row>
    <row r="12">
      <c r="A12" s="58"/>
      <c r="B12" s="61">
        <f>(3634104*8)</f>
        <v>29072832</v>
      </c>
      <c r="C12" s="58" t="s">
        <v>54</v>
      </c>
    </row>
    <row r="13">
      <c r="A13" s="58"/>
      <c r="B13" s="61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