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48JTHwvutvCV9tYRK5JseQmLNkZrM5FtCkaJoDql8vc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<sst xmlns="http://schemas.openxmlformats.org/spreadsheetml/2006/main" count="56" uniqueCount="55">
  <si>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</si>
  <si>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</si>
  <si>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</si>
  <si>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</si>
  <si>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</si>
  <si>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</si>
  <si>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</si>
  <si>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</si>
  <si>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</si>
  <si>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</si>
  <si>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</si>
  <si>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</si>
  <si>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</si>
  <si>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</si>
  <si>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</si>
  <si>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</si>
  <si>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</si>
  <si>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</si>
  <si>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</si>
  <si>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</si>
  <si>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</si>
  <si>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</si>
  <si>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LA PRESTACIÓN DE SERVICIOS DE APOYO A LA GESTIÓN DE UN BACHILLER  PARA EJERCER ACTIVIDADES EN LA EJECUCIÓN DEL CONVENIO IM-14-2023 SUSCRITO AL PROYECTO DOLLAR UNDERWEAR CON NIT: 1.121.873.877-8,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</si>
  <si>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</si>
  <si>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</si>
  <si>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</si>
  <si>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</si>
  <si>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</si>
  <si>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</si>
  <si>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</si>
  <si>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</si>
  <si>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</si>
  <si>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</si>
  <si>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</si>
  <si>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</si>
  <si>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</si>
  <si>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</si>
  <si>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</si>
  <si>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</si>
  <si>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79978770
Bogotá D. C.</t>
  </si>
  <si>
    <t>JUAN CARLOS SERRANO CARO</t>
  </si>
  <si>
    <t>1. Sacar molde necesario para Tallas XXL - XXXL 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</si>
  <si>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 xml:space="preserve">Molde  Tallas XXL - XXXL </t>
  </si>
  <si>
    <t>MES</t>
  </si>
  <si>
    <t>Se realizará un único pago así: 
Pago 1: un primer y unico pago por valor de $300.000,00. Este pago está sujeto a la entrega de moldes en tallas XXL y XXXL; y previa presentación de informe de actividades ejecutadas con sus debidos soportes. Informe de supervisión y acreditar los pagos al Sistema Integral de Seguridad Social y aportes Parafiscales cuando aplique.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</si>
  <si>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</si>
  <si>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</si>
  <si>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</si>
  <si>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</si>
  <si>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</si>
  <si>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JANETH ROJAS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</si>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</sst>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3" fontId="4" numFmtId="0" xfId="0" applyAlignment="1" applyBorder="1" applyFill="1" applyFon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18" fillId="3" fontId="1" numFmtId="0" xfId="0" applyAlignment="1" applyBorder="1" applyFont="1">
      <alignment horizontal="center" shrinkToFit="0" wrapText="1"/>
    </xf>
    <xf borderId="20" fillId="3" fontId="3" numFmtId="0" xfId="0" applyAlignment="1" applyBorder="1" applyFont="1">
      <alignment horizontal="center"/>
    </xf>
    <xf borderId="29" fillId="2" fontId="3" numFmtId="0" xfId="0" applyBorder="1" applyFont="1"/>
    <xf borderId="13" fillId="3" fontId="1" numFmtId="0" xfId="0" applyAlignment="1" applyBorder="1" applyFont="1">
      <alignment horizontal="center" shrinkToFit="0" wrapText="1"/>
    </xf>
    <xf borderId="14" fillId="3" fontId="3" numFmtId="0" xfId="0" applyAlignment="1" applyBorder="1" applyFont="1">
      <alignment horizontal="center"/>
    </xf>
    <xf borderId="30" fillId="3" fontId="1" numFmtId="0" xfId="0" applyAlignment="1" applyBorder="1" applyFont="1">
      <alignment horizontal="center" shrinkToFit="0" wrapText="1"/>
    </xf>
    <xf borderId="31" fillId="0" fontId="2" numFmtId="0" xfId="0" applyBorder="1" applyFont="1"/>
    <xf borderId="32" fillId="0" fontId="2" numFmtId="0" xfId="0" applyBorder="1" applyFont="1"/>
    <xf borderId="31" fillId="3" fontId="3" numFmtId="0" xfId="0" applyAlignment="1" applyBorder="1" applyFont="1">
      <alignment horizontal="center"/>
    </xf>
    <xf borderId="33" fillId="2" fontId="3" numFmtId="0" xfId="0" applyBorder="1" applyFont="1"/>
    <xf borderId="33" fillId="2" fontId="3" numFmtId="0" xfId="0" applyAlignment="1" applyBorder="1" applyFont="1">
      <alignment shrinkToFit="0" wrapText="1"/>
    </xf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45128.0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50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35" t="s">
        <v>42</v>
      </c>
      <c r="H12" s="36">
        <v>45131.0</v>
      </c>
      <c r="I12" s="36">
        <v>45161.0</v>
      </c>
      <c r="J12" s="32">
        <v>1.0</v>
      </c>
      <c r="K12" s="31">
        <v>1.0</v>
      </c>
      <c r="L12" s="31" t="s">
        <v>43</v>
      </c>
      <c r="M12" s="37">
        <v>300000.0</v>
      </c>
      <c r="N12" s="37">
        <v>300000.0</v>
      </c>
      <c r="O12" s="38" t="s">
        <v>44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45</v>
      </c>
      <c r="B13" s="42"/>
      <c r="C13" s="43">
        <f>C5</f>
        <v>45128</v>
      </c>
      <c r="D13" s="44" t="s">
        <v>46</v>
      </c>
      <c r="E13" s="43">
        <f>H12</f>
        <v>45131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50" t="s">
        <v>47</v>
      </c>
      <c r="B14" s="21"/>
      <c r="C14" s="21"/>
      <c r="D14" s="10"/>
      <c r="E14" s="51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52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53" t="s">
        <v>49</v>
      </c>
      <c r="B15" s="14"/>
      <c r="C15" s="14"/>
      <c r="D15" s="17"/>
      <c r="E15" s="54" t="s">
        <v>50</v>
      </c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5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5" t="s">
        <v>51</v>
      </c>
      <c r="B16" s="56"/>
      <c r="C16" s="56"/>
      <c r="D16" s="57"/>
      <c r="E16" s="58" t="s">
        <v>52</v>
      </c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5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59"/>
      <c r="B17" s="59"/>
      <c r="C17" s="59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1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1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1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1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1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1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1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1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1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1"/>
      <c r="F35" s="6"/>
      <c r="G35" s="6"/>
      <c r="H35" s="6"/>
      <c r="I35" s="6"/>
      <c r="J35" s="6"/>
      <c r="K35" s="6"/>
      <c r="L35" s="6"/>
      <c r="M35" s="6"/>
      <c r="N35" s="6"/>
      <c r="O35" s="6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1"/>
      <c r="F36" s="6"/>
      <c r="G36" s="6"/>
      <c r="H36" s="6"/>
      <c r="I36" s="6"/>
      <c r="J36" s="6"/>
      <c r="K36" s="6"/>
      <c r="L36" s="6"/>
      <c r="M36" s="6"/>
      <c r="N36" s="6"/>
      <c r="O36" s="6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1"/>
      <c r="F37" s="6"/>
      <c r="G37" s="6"/>
      <c r="H37" s="6"/>
      <c r="I37" s="6"/>
      <c r="J37" s="6"/>
      <c r="K37" s="6"/>
      <c r="L37" s="6"/>
      <c r="M37" s="6"/>
      <c r="N37" s="6"/>
      <c r="O37" s="6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1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1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1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1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1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1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1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1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1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1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1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1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1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1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1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1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1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1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1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1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1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1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1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1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1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1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1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1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1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1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1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1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1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1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1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1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1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1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1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1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1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1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1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1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1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1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1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1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1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1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1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1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1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1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1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1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1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1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1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1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1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1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1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1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1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1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1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1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1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1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1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1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1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1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1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1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1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1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1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1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1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1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1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1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1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1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1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1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1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1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1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1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1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1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1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1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1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1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1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1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1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1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1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1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1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1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1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1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1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1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1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1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1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1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1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1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1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1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1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1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1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1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1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1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1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1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1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1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1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1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1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1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1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1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1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1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1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1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1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1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1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1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1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1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1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1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1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1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1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1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1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1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1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1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3"/>
      <c r="B989" s="63"/>
      <c r="C989" s="63"/>
      <c r="D989" s="63"/>
      <c r="E989" s="64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</row>
    <row r="990">
      <c r="A990" s="63"/>
      <c r="B990" s="63"/>
      <c r="C990" s="63"/>
      <c r="D990" s="63"/>
      <c r="E990" s="64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3"/>
    </row>
    <row r="991">
      <c r="A991" s="63"/>
      <c r="B991" s="63"/>
      <c r="C991" s="63"/>
      <c r="D991" s="63"/>
      <c r="E991" s="64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</row>
    <row r="992">
      <c r="A992" s="63"/>
      <c r="B992" s="63"/>
      <c r="C992" s="63"/>
      <c r="D992" s="63"/>
      <c r="E992" s="64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</row>
    <row r="993">
      <c r="A993" s="63"/>
      <c r="B993" s="63"/>
      <c r="C993" s="63"/>
      <c r="D993" s="63"/>
      <c r="E993" s="64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5">
        <f>+'SOLICITUD DE CONTRATO '!M12</f>
        <v>300000</v>
      </c>
      <c r="B1" s="66">
        <f>+A1/30</f>
        <v>10000</v>
      </c>
    </row>
    <row r="2">
      <c r="B2" s="66">
        <f>+B1*23</f>
        <v>230000</v>
      </c>
    </row>
    <row r="4">
      <c r="A4" s="65">
        <f>+A1*8</f>
        <v>2400000</v>
      </c>
      <c r="B4" s="67">
        <f>+A4+B2</f>
        <v>2630000</v>
      </c>
    </row>
    <row r="11">
      <c r="A11" s="63">
        <v>1.0</v>
      </c>
      <c r="B11" s="66">
        <f>(3634104/30)*24</f>
        <v>2907283.2</v>
      </c>
      <c r="C11" s="63" t="s">
        <v>53</v>
      </c>
    </row>
    <row r="12">
      <c r="A12" s="63"/>
      <c r="B12" s="66">
        <f>(3634104*8)</f>
        <v>29072832</v>
      </c>
      <c r="C12" s="63" t="s">
        <v>54</v>
      </c>
    </row>
    <row r="13">
      <c r="A13" s="63"/>
      <c r="B13" s="66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