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cXlf/WfnVkTu/evkH7+xsf0v1j10rGgn5vbKBynX/BE="/>
    </ext>
  </extLst>
</workbook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<sst xmlns="http://schemas.openxmlformats.org/spreadsheetml/2006/main" count="56" uniqueCount="55">
  <si>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</si>
  <si>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</si>
  <si>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</si>
  <si>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</si>
  <si>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</si>
  <si>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</si>
  <si>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</si>
  <si>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</si>
  <si>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</si>
  <si>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</si>
  <si>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</si>
  <si>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</si>
  <si>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</si>
  <si>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</si>
  <si>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</si>
  <si>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</si>
  <si>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</si>
  <si>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</si>
  <si>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</si>
  <si>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 </t>
  </si>
  <si>
    <t>NO      X</t>
  </si>
  <si>
    <t>OBJETO DEL CONTRATO</t>
  </si>
  <si>
    <t xml:space="preserve">Prestación de servicios profesionales de un ingeniero electricista  en la ejecucion del convenio IM-16-2023 suscrito a la empresa  Alexa, cafe puro y suave con NIT: 40.374.988-1 en el marco del proyecto Impulsa Meta                                                                                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</si>
  <si>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</si>
  <si>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</si>
  <si>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</si>
  <si>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</si>
  <si>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</si>
  <si>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</si>
  <si>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</si>
  <si>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</si>
  <si>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</si>
  <si>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</si>
  <si>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</si>
  <si>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</si>
  <si>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</si>
  <si>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</si>
  <si>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</si>
  <si>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</si>
  <si>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>79.542.505 
 Bogotá</t>
  </si>
  <si>
    <t>ALEXANDER RUIZ CORREDOR</t>
  </si>
  <si>
    <t>1. Verificación del diseño de energía solar
2. Ensamblaje a todo costo del sistema in situ
3. Presentar un informe mensual de actividades incluyendo anexos y soportes.
4. Realizar el correcto archivo documental físico y digital en la plataforma DRIVE del proyecto.
5. Encontrarse al día por concepto de seguridad social, ARL y prestaciones sociales para el pago (Cuando aplique).
6. Las demás actividades que le sean solicitadas de acuerdo con el objeto contractual.</t>
  </si>
  <si>
    <t>1. Diseño (plano) verificación
2. Ensamblaje de panales solares y puesta en marcha del sistema</t>
  </si>
  <si>
    <t>MES</t>
  </si>
  <si>
    <t>Se realizará un primer y único pago por valor de $5.100.000 a la entrega del Diseño de energía solar, ensamblaje de paneles solares y puesta en marcha del sistema, previa presentación de informe de actividades ejecutadas, informe de supervisión y acreditar los pagos al Sistema Integral de Seguridad Social y Aportes Parafiscales.
Para el pago, se deberá suscribir la respectiva acta de terminación firmada por las partes, y los demás soportes (previa presentación de constancia de haber prestado el servicio a satisfacción,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</si>
  <si>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</si>
  <si>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</si>
  <si>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</si>
  <si>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</t>
  </si>
  <si>
    <t>NOMBRE DE QUIEN SOLICITA</t>
  </si>
  <si>
    <t>YOLIMA ZENITH AREVALO QUINTERO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</si>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</sst>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right/>
      <top/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0" xfId="0" applyAlignment="1" applyBorder="1" applyFont="1">
      <alignment horizontal="left" readingOrder="0" vertical="center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164" xfId="0" applyAlignment="1" applyBorder="1" applyFont="1" applyNumberFormat="1">
      <alignment horizontal="center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9" fillId="3" fontId="3" numFmtId="0" xfId="0" applyAlignment="1" applyBorder="1" applyFill="1" applyFont="1">
      <alignment horizontal="center"/>
    </xf>
    <xf borderId="29" fillId="2" fontId="3" numFmtId="0" xfId="0" applyBorder="1" applyFont="1"/>
    <xf borderId="16" fillId="3" fontId="3" numFmtId="0" xfId="0" applyAlignment="1" applyBorder="1" applyFont="1">
      <alignment horizontal="center"/>
    </xf>
    <xf borderId="30" fillId="2" fontId="1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33" fillId="3" fontId="3" numFmtId="0" xfId="0" applyAlignment="1" applyBorder="1" applyFont="1">
      <alignment horizontal="center"/>
    </xf>
    <xf borderId="34" fillId="0" fontId="2" numFmtId="0" xfId="0" applyBorder="1" applyFont="1"/>
    <xf borderId="35" fillId="0" fontId="2" numFmtId="0" xfId="0" applyBorder="1" applyFont="1"/>
    <xf borderId="36" fillId="2" fontId="3" numFmtId="0" xfId="0" applyAlignment="1" applyBorder="1" applyFont="1">
      <alignment shrinkToFit="0" wrapText="1"/>
    </xf>
    <xf borderId="36" fillId="2" fontId="3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45115.0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4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7" t="s">
        <v>23</v>
      </c>
      <c r="B11" s="28" t="s">
        <v>24</v>
      </c>
      <c r="C11" s="28" t="s">
        <v>25</v>
      </c>
      <c r="D11" s="28" t="s">
        <v>26</v>
      </c>
      <c r="E11" s="28" t="s">
        <v>27</v>
      </c>
      <c r="F11" s="28" t="s">
        <v>28</v>
      </c>
      <c r="G11" s="28" t="s">
        <v>29</v>
      </c>
      <c r="H11" s="28" t="s">
        <v>30</v>
      </c>
      <c r="I11" s="28" t="s">
        <v>31</v>
      </c>
      <c r="J11" s="28" t="s">
        <v>32</v>
      </c>
      <c r="K11" s="28" t="s">
        <v>33</v>
      </c>
      <c r="L11" s="28" t="s">
        <v>34</v>
      </c>
      <c r="M11" s="28" t="s">
        <v>35</v>
      </c>
      <c r="N11" s="28" t="s">
        <v>36</v>
      </c>
      <c r="O11" s="29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206.25" customHeight="1">
      <c r="A12" s="30">
        <v>1.0</v>
      </c>
      <c r="B12" s="31" t="s">
        <v>38</v>
      </c>
      <c r="C12" s="30" t="s">
        <v>2</v>
      </c>
      <c r="D12" s="32" t="s">
        <v>39</v>
      </c>
      <c r="E12" s="31" t="s">
        <v>40</v>
      </c>
      <c r="F12" s="25" t="s">
        <v>41</v>
      </c>
      <c r="G12" s="25" t="s">
        <v>42</v>
      </c>
      <c r="H12" s="33">
        <v>45139.0</v>
      </c>
      <c r="I12" s="33">
        <v>45168.0</v>
      </c>
      <c r="J12" s="31">
        <v>1.0</v>
      </c>
      <c r="K12" s="30">
        <v>1.0</v>
      </c>
      <c r="L12" s="30" t="s">
        <v>43</v>
      </c>
      <c r="M12" s="34">
        <v>5100000.0</v>
      </c>
      <c r="N12" s="34">
        <f>+J12*M12</f>
        <v>5100000</v>
      </c>
      <c r="O12" s="35" t="s">
        <v>44</v>
      </c>
      <c r="P12" s="36">
        <f>+M12/30</f>
        <v>170000</v>
      </c>
      <c r="Q12" s="36"/>
      <c r="R12" s="37">
        <v>426666.0</v>
      </c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t="48.0" customHeight="1">
      <c r="A13" s="38" t="s">
        <v>45</v>
      </c>
      <c r="B13" s="39"/>
      <c r="C13" s="40">
        <v>45115.0</v>
      </c>
      <c r="D13" s="41" t="s">
        <v>46</v>
      </c>
      <c r="E13" s="40">
        <v>45139.0</v>
      </c>
      <c r="F13" s="42"/>
      <c r="G13" s="42"/>
      <c r="H13" s="42"/>
      <c r="I13" s="43"/>
      <c r="J13" s="42"/>
      <c r="K13" s="42"/>
      <c r="L13" s="42"/>
      <c r="M13" s="44"/>
      <c r="N13" s="42"/>
      <c r="O13" s="45"/>
      <c r="P13" s="6"/>
      <c r="Q13" s="6"/>
      <c r="R13" s="46">
        <f>+R12-M12</f>
        <v>-4673334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47</v>
      </c>
      <c r="B14" s="21"/>
      <c r="C14" s="21"/>
      <c r="D14" s="19"/>
      <c r="E14" s="47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48"/>
      <c r="Q14" s="6"/>
      <c r="R14" s="4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49" t="s">
        <v>50</v>
      </c>
      <c r="F15" s="14"/>
      <c r="G15" s="14"/>
      <c r="H15" s="14"/>
      <c r="I15" s="14"/>
      <c r="J15" s="14"/>
      <c r="K15" s="14"/>
      <c r="L15" s="14"/>
      <c r="M15" s="14"/>
      <c r="N15" s="14"/>
      <c r="O15" s="17"/>
      <c r="P15" s="48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0" t="s">
        <v>51</v>
      </c>
      <c r="B16" s="51"/>
      <c r="C16" s="51"/>
      <c r="D16" s="52"/>
      <c r="E16" s="53" t="s">
        <v>52</v>
      </c>
      <c r="F16" s="54"/>
      <c r="G16" s="54"/>
      <c r="H16" s="54"/>
      <c r="I16" s="54"/>
      <c r="J16" s="54"/>
      <c r="K16" s="54"/>
      <c r="L16" s="54"/>
      <c r="M16" s="54"/>
      <c r="N16" s="54"/>
      <c r="O16" s="55"/>
      <c r="P16" s="48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6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8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8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8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8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8"/>
      <c r="F35" s="6"/>
      <c r="G35" s="6"/>
      <c r="H35" s="6"/>
      <c r="I35" s="6"/>
      <c r="J35" s="6"/>
      <c r="K35" s="6"/>
      <c r="L35" s="6"/>
      <c r="M35" s="6"/>
      <c r="N35" s="6"/>
      <c r="O35" s="59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8"/>
      <c r="F36" s="6"/>
      <c r="G36" s="6"/>
      <c r="H36" s="6"/>
      <c r="I36" s="6"/>
      <c r="J36" s="6"/>
      <c r="K36" s="6"/>
      <c r="L36" s="6"/>
      <c r="M36" s="6"/>
      <c r="N36" s="6"/>
      <c r="O36" s="59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8"/>
      <c r="F37" s="6"/>
      <c r="G37" s="6"/>
      <c r="H37" s="6"/>
      <c r="I37" s="6"/>
      <c r="J37" s="6"/>
      <c r="K37" s="6"/>
      <c r="L37" s="6"/>
      <c r="M37" s="6"/>
      <c r="N37" s="6"/>
      <c r="O37" s="59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8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8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8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8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8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8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8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8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8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8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8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8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8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8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8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8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8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8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8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8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8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8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8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8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8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8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8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8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8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8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8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8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8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8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8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8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8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8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8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8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8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8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8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8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8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8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8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8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8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8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8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8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8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8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8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8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8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8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8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8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8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8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8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8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8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8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8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8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8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8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8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8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8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8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8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8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8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8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8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8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8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8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8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8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8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8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8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8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8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8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8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8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8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8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8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8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8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8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8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8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8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8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8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8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8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8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8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8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8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8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8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8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8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8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8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8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8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8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8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8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8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8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8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8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8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8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8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8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8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8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8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8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8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8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8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8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8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8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8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8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8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8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8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8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8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8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8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8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8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8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8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8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8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8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8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8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8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8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8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8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8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8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8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8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8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8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8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8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8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8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8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8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8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8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8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8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8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8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8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8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8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8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8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8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8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8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8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8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8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8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8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8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8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8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8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8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8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8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8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8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8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8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8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8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8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8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8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8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8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8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8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8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8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8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8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8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8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8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8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8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8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8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8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8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8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8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8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8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8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8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8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8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8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8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8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8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8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8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8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8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8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8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8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8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8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8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8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8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8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8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8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8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8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8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8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8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8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8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8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8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8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8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8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8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8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8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8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8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8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8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8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8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8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8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8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8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8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8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8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8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8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8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8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8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8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8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8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8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8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8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8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8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8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8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8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8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8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8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8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8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8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8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8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8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8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8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8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8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8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8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8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8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8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8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8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8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8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8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8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8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8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8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8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8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8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8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8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8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8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8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8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8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8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8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8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8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8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8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8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8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8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8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8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8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8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8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8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8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8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8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8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8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8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8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8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8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8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8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8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8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8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8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8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8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8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8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8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8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8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8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8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8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8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8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8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8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8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8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8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8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8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8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8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8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8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8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8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8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8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8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8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8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8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8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8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8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8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8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8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8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8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8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8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8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8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8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8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8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8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8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8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8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8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8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8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8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8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8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8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8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8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8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8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8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8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8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8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8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8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8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8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8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8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8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8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8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8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8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8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8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8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8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8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8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8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8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8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8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8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8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8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8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8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8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8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8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8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8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8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8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8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8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8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8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8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8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8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8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8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8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8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8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8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8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8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8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8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8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8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8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8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8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8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8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8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8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8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8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8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8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8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8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8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8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8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8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8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8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8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8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8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8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8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8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8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8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8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8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8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8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8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8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8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8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8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8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8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8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8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8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8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8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8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8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8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8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8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8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8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8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8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8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8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8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8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8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8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8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8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8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8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8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8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8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8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8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8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8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8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8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8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8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8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8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8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8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8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8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8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8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8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8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8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8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8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8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8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8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8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8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8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8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8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8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8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8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8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8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8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8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8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8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8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8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8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8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8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8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8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8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8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8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8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8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8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8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8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8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8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8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8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8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8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8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8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8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8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8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8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8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8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8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8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8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8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8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8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8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8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8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8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8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8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8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8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8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8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8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8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8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8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8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8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8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8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8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8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8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8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8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8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8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8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8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8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8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8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8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8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8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8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8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8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8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8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8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8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8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8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8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8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8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8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8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8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8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8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8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8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8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8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8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8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8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8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8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8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8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8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8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8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8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8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8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8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8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8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8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8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8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8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8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8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8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8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8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8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8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8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8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8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8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8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8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8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8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8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8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8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8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8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8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8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8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8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8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8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8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8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8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8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8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8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8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8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8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8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8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8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8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8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8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8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8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8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8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8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8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8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8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8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8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8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8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8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8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8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8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8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8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8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8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8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8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8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8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8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8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8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8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8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8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8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8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8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8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8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8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8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8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8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8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8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8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8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8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8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8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8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8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8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8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8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8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8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8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8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8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8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8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8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8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8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8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8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8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8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8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8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8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8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8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8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8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8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8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8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8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8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8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8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8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8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8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8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8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8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8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8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8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8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8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8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8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8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8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8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8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8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8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8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8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8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8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8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8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8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8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8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8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8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8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8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8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8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8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8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8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8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8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8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8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8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8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8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8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8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8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8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8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8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8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8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8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8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8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8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8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8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8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8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8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8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8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8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8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8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8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8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8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8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8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8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8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8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8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8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8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8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8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8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8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8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8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8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8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8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8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8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8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8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8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8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8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8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8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8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8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8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8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8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8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8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8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8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8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8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8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8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8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8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8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8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8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8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8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8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8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8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8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8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8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8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60"/>
      <c r="B989" s="60"/>
      <c r="C989" s="60"/>
      <c r="D989" s="60"/>
      <c r="E989" s="61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</row>
    <row r="990">
      <c r="A990" s="60"/>
      <c r="B990" s="60"/>
      <c r="C990" s="60"/>
      <c r="D990" s="60"/>
      <c r="E990" s="61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</row>
    <row r="991">
      <c r="A991" s="60"/>
      <c r="B991" s="60"/>
      <c r="C991" s="60"/>
      <c r="D991" s="60"/>
      <c r="E991" s="61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</row>
    <row r="992">
      <c r="A992" s="60"/>
      <c r="B992" s="60"/>
      <c r="C992" s="60"/>
      <c r="D992" s="60"/>
      <c r="E992" s="61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</row>
    <row r="993">
      <c r="A993" s="60"/>
      <c r="B993" s="60"/>
      <c r="C993" s="60"/>
      <c r="D993" s="60"/>
      <c r="E993" s="61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2">
        <f>+'SOLICITUD DE CONTRATO '!M12</f>
        <v>5100000</v>
      </c>
      <c r="B1" s="63">
        <f>+A1/30</f>
        <v>170000</v>
      </c>
    </row>
    <row r="2">
      <c r="B2" s="63">
        <f>+B1*23</f>
        <v>3910000</v>
      </c>
    </row>
    <row r="4">
      <c r="A4" s="62">
        <f>+A1*8</f>
        <v>40800000</v>
      </c>
      <c r="B4" s="64">
        <f>+A4+B2</f>
        <v>44710000</v>
      </c>
    </row>
    <row r="11">
      <c r="A11" s="65">
        <v>1.0</v>
      </c>
      <c r="B11" s="63">
        <f>(3634104/30)*24</f>
        <v>2907283.2</v>
      </c>
      <c r="C11" s="60" t="s">
        <v>53</v>
      </c>
    </row>
    <row r="12">
      <c r="A12" s="60"/>
      <c r="B12" s="63">
        <f>(3634104*8)</f>
        <v>29072832</v>
      </c>
      <c r="C12" s="60" t="s">
        <v>54</v>
      </c>
    </row>
    <row r="13">
      <c r="A13" s="60"/>
      <c r="B13" s="63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