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ycJvg7kq2VszUx7UHY6gddwLZGkcdZ29LPWRHClDksE="/>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<sst xmlns="http://schemas.openxmlformats.org/spreadsheetml/2006/main" count="56" uniqueCount="55">
  <si>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</si>
  <si>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</si>
  <si>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</si>
  <si>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</si>
  <si>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</si>
  <si>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</si>
  <si>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</si>
  <si>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</si>
  <si>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</si>
  <si>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</si>
  <si>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</si>
  <si>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</si>
  <si>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</si>
  <si>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</si>
  <si>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</si>
  <si>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</si>
  <si>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</si>
  <si>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</si>
  <si>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</si>
  <si>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</si>
  <si>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</si>
  <si>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</si>
  <si>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PRESTACIÓN DE SERVICIOS DE UN INGENIERO EN LA EJECUCIÓN DEL CONVENIO IM-06-2023-V9 SUSCRITO CON LA EMPRESA DIVATTO SAS CON NIT 901353180 - 0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</si>
  <si>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</si>
  <si>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</si>
  <si>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</si>
  <si>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</si>
  <si>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</si>
  <si>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</si>
  <si>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</si>
  <si>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</si>
  <si>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</si>
  <si>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</si>
  <si>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</si>
  <si>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</si>
  <si>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</si>
  <si>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</si>
  <si>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</si>
  <si>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</si>
  <si>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86086333 DE VILLAVICENCIO</t>
  </si>
  <si>
    <t>JORGE IVAN VARGAS FLORES</t>
  </si>
  <si>
    <t xml:space="preserve">1, Implementación del sistema de gestión de inventario soportado en tecnología de radiofrecuencia.
2. Hacer el empalme entre el sistema contable de la empresa (contapyme) y la herramienta seleccionada.
3, Hacer pruebas y ajustes al sistema de gestion de inventario soportado en tecnologia de radiofrecuencia.
4, Realizar una interfaz para comunicar la información que recoge el lector inhalambirco, versus la información que entrega el software contable para determinar que productos sobran y/o faltan en el inventario. 
5, Asegurar la puesta en marcha y el correcto funcionamiento del sistema
6, Presentar un informe mensual de actividades incluyendo anexos y soportes. 
7, Realizar el correcto archivo documental físico y digital en la plataforma DRIVE del proyecto.
8, Encontrarse al día por concepto de seguridad social, Arl y prestaciones sociales para el respectivo proceso de pago (Sí aplica). 
9, Las demás actividades que le sean solicitadas de acuerdo con el objeto contractual.
</t>
  </si>
  <si>
    <t>1, Informe del sistema de gestión desarrollado e implementado.
2, Manual del procedimiento e informe de la aplicabilidad de la interfaz.
3, Entrega de un Sistema que centralize el control de inventario entre contapimes y woocommer. 
debe proceder escaner el inventario fisico, actualizando contapimes y woocommmer.
4, Entrega del sistema administrativo para subir inventario con precios, fotos, descripciones, y demás información entregada por el empresario; creando grupos por marcas, referencias, tallas, colores. esto con el fin de tener el inventario organizado y legible en el sistema.
el presente sistema debe informar anomalidades como: ropa que falte, ropa que sobre y poder corregir un inventario anteriormente.</t>
  </si>
  <si>
    <t>MES</t>
  </si>
  <si>
    <t>Se realizará un único pago así: 
Pago único: Un primer y único pago por valor de $15.300.000 a la entrega de:
1. Informe del sistema que se está desarrollando, especificando cómo se realizará su gestión desarrollo e implementacion.
2. Manual del procedimiento e informe de la aplicabilidad de la interfaz.
3. Entrega parcial de un Sistema que centralize el control de inventario entre contapyme y woocommers que debe proceder escaner con RFID del inventario fisico, actualizando contapyme y woocommmer.
4. sistema administrativo para subir inventario con precios, fotos, descripciones, y demás información entregada por el empresario; creando grupos por marcas, referencias, tallas, colores. esto con el fin de tener el inventario organizado y legible en el sistema.
y previa presentación de informe de actividades ejecutadas, informe de supervisión y acreditar los pagos al Sistema Integral de Seguridad Social y Aportes Parafiscales. 
Para el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t>
  </si>
  <si>
    <t>FECHA DE INICIO DE SOLICITUD:</t>
  </si>
  <si>
    <t>FECHA DE FINALIZACION DE SOLICITUD:</t>
  </si>
  <si>
    <t xml:space="preserve">NOMBRE Y CC SUPERVISOR DEL CONTRATO </t>
  </si>
  <si>
    <t>MARIA ALEJANDRA VELASQUEZ LÓPEZ - CC 40330674</t>
  </si>
  <si>
    <t>NOMBRE DE QUIEN SOLICITA</t>
  </si>
  <si>
    <t>HARRISON JAIME PARRA HERNANDEZ</t>
  </si>
  <si>
    <t>CARGO DE QUIEN SOLICITA</t>
  </si>
  <si>
    <t>ASESOR TÉCNICO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</si>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</sst>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6">
    <font>
      <sz val="11.0"/>
      <color theme="1"/>
      <name val="Calibri"/>
      <scheme val="minor"/>
    </font>
    <font>
      <b/>
      <sz val="11.0"/>
      <color theme="1"/>
      <name val="Calibri"/>
    </font>
    <font/>
    <font>
      <sz val="11.0"/>
      <color theme="1"/>
      <name val="Calibri"/>
    </font>
    <font>
      <sz val="11.0"/>
      <color rgb="FF000000"/>
      <name val="Calibri"/>
    </font>
    <font>
      <color theme="1"/>
      <name val="Calibri"/>
      <scheme val="minor"/>
    </font>
  </fonts>
  <fills count="3">
    <fill>
      <patternFill patternType="none"/>
    </fill>
    <fill>
      <patternFill patternType="lightGray"/>
    </fill>
    <fill>
      <patternFill patternType="solid">
        <fgColor theme="0"/>
        <bgColor theme="0"/>
      </patternFill>
    </fill>
  </fills>
  <borders count="35">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top style="thin">
        <color rgb="FF000000"/>
      </top>
      <bottom style="thin">
        <color rgb="FF000000"/>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shrinkToFit="0" vertical="center" wrapText="1"/>
    </xf>
    <xf borderId="21" fillId="2" fontId="3" numFmtId="164" xfId="0" applyAlignment="1" applyBorder="1" applyFont="1" applyNumberFormat="1">
      <alignment horizontal="center" vertical="center"/>
    </xf>
    <xf borderId="21" fillId="2" fontId="3" numFmtId="164" xfId="0" applyAlignment="1" applyBorder="1" applyFont="1" applyNumberFormat="1">
      <alignment horizontal="center" readingOrder="0" vertical="center"/>
    </xf>
    <xf borderId="21" fillId="2" fontId="3" numFmtId="0" xfId="0" applyAlignment="1" applyBorder="1" applyFont="1">
      <alignment horizontal="center" readingOrder="0" shrinkToFit="0" vertical="center" wrapText="1"/>
    </xf>
    <xf borderId="21" fillId="2" fontId="3" numFmtId="165" xfId="0" applyAlignment="1" applyBorder="1" applyFont="1" applyNumberFormat="1">
      <alignment horizontal="center" readingOrder="0" vertical="center"/>
    </xf>
    <xf borderId="25" fillId="2" fontId="3" numFmtId="165" xfId="0" applyAlignment="1" applyBorder="1" applyFont="1" applyNumberFormat="1">
      <alignment horizontal="center" vertical="center"/>
    </xf>
    <xf borderId="21" fillId="0" fontId="4" numFmtId="0" xfId="0" applyAlignment="1" applyBorder="1" applyFont="1">
      <alignmen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8" fillId="2" fontId="1" numFmtId="164" xfId="0" applyAlignment="1" applyBorder="1" applyFont="1" applyNumberFormat="1">
      <alignment horizontal="center" readingOrder="0" shrinkToFit="0" vertical="center" wrapText="1"/>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29" fillId="2" fontId="3" numFmtId="0" xfId="0" applyAlignment="1" applyBorder="1" applyFont="1">
      <alignment horizontal="center"/>
    </xf>
    <xf borderId="21" fillId="2" fontId="3" numFmtId="168" xfId="0" applyAlignment="1" applyBorder="1" applyFont="1" applyNumberFormat="1">
      <alignment horizontal="center"/>
    </xf>
    <xf borderId="6" fillId="2" fontId="3" numFmtId="166" xfId="0" applyBorder="1" applyFont="1" applyNumberFormat="1"/>
    <xf borderId="30" fillId="2" fontId="1" numFmtId="0" xfId="0" applyAlignment="1" applyBorder="1" applyFont="1">
      <alignment horizontal="center" shrinkToFit="0" vertical="center" wrapText="1"/>
    </xf>
    <xf borderId="31" fillId="0" fontId="2" numFmtId="0" xfId="0" applyBorder="1" applyFont="1"/>
    <xf borderId="32" fillId="0" fontId="2" numFmtId="0" xfId="0" applyBorder="1" applyFont="1"/>
    <xf borderId="33" fillId="2" fontId="3" numFmtId="0" xfId="0" applyAlignment="1" applyBorder="1" applyFont="1">
      <alignment horizontal="center" vertical="center"/>
    </xf>
    <xf borderId="34"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1.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45128.0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30" t="s">
        <v>36</v>
      </c>
      <c r="O11" s="31" t="s">
        <v>37</v>
      </c>
      <c r="P11" s="6"/>
      <c r="Q11" s="6"/>
      <c r="R11" s="6"/>
      <c r="S11" s="6"/>
      <c r="T11" s="6"/>
      <c r="U11" s="6"/>
      <c r="V11" s="6"/>
      <c r="W11" s="6"/>
      <c r="X11" s="6"/>
      <c r="Y11" s="6"/>
      <c r="Z11" s="6"/>
      <c r="AA11" s="6"/>
      <c r="AB11" s="6"/>
      <c r="AC11" s="6"/>
      <c r="AD11" s="6"/>
      <c r="AE11" s="6"/>
    </row>
    <row r="12" ht="391.5" customHeight="1">
      <c r="A12" s="32">
        <v>1.0</v>
      </c>
      <c r="B12" s="33" t="s">
        <v>38</v>
      </c>
      <c r="C12" s="32" t="s">
        <v>2</v>
      </c>
      <c r="D12" s="34" t="s">
        <v>39</v>
      </c>
      <c r="E12" s="33" t="s">
        <v>40</v>
      </c>
      <c r="F12" s="25" t="s">
        <v>41</v>
      </c>
      <c r="G12" s="25" t="s">
        <v>42</v>
      </c>
      <c r="H12" s="35">
        <f>E13</f>
        <v>45131</v>
      </c>
      <c r="I12" s="36">
        <v>45161.0</v>
      </c>
      <c r="J12" s="37">
        <v>1.0</v>
      </c>
      <c r="K12" s="32">
        <v>1.0</v>
      </c>
      <c r="L12" s="32" t="s">
        <v>43</v>
      </c>
      <c r="M12" s="38">
        <v>1.53E7</v>
      </c>
      <c r="N12" s="39">
        <f>+J12*M12</f>
        <v>15300000</v>
      </c>
      <c r="O12" s="40" t="s">
        <v>44</v>
      </c>
      <c r="P12" s="41"/>
      <c r="Q12" s="41"/>
      <c r="R12" s="42"/>
      <c r="S12" s="41"/>
      <c r="T12" s="41"/>
      <c r="U12" s="41"/>
      <c r="V12" s="41"/>
      <c r="W12" s="41"/>
      <c r="X12" s="41"/>
      <c r="Y12" s="41"/>
      <c r="Z12" s="41"/>
      <c r="AA12" s="41"/>
      <c r="AB12" s="41"/>
      <c r="AC12" s="41"/>
      <c r="AD12" s="41"/>
      <c r="AE12" s="41"/>
    </row>
    <row r="13" ht="48.0" customHeight="1">
      <c r="A13" s="43" t="s">
        <v>45</v>
      </c>
      <c r="B13" s="44"/>
      <c r="C13" s="45">
        <f>C5</f>
        <v>45128</v>
      </c>
      <c r="D13" s="46" t="s">
        <v>46</v>
      </c>
      <c r="E13" s="47">
        <v>45131.0</v>
      </c>
      <c r="F13" s="48"/>
      <c r="G13" s="48"/>
      <c r="H13" s="48"/>
      <c r="I13" s="49"/>
      <c r="J13" s="48"/>
      <c r="K13" s="48"/>
      <c r="L13" s="48"/>
      <c r="M13" s="50"/>
      <c r="N13" s="51"/>
      <c r="O13" s="52"/>
      <c r="P13" s="6"/>
      <c r="Q13" s="6"/>
      <c r="R13" s="53"/>
      <c r="S13" s="6"/>
      <c r="T13" s="6"/>
      <c r="U13" s="6"/>
      <c r="V13" s="6"/>
      <c r="W13" s="6"/>
      <c r="X13" s="6"/>
      <c r="Y13" s="6"/>
      <c r="Z13" s="6"/>
      <c r="AA13" s="6"/>
      <c r="AB13" s="6"/>
      <c r="AC13" s="6"/>
      <c r="AD13" s="6"/>
      <c r="AE13" s="6"/>
    </row>
    <row r="14" ht="33.75" customHeight="1">
      <c r="A14" s="22" t="s">
        <v>47</v>
      </c>
      <c r="B14" s="21"/>
      <c r="C14" s="21"/>
      <c r="D14" s="19"/>
      <c r="E14" s="23" t="s">
        <v>48</v>
      </c>
      <c r="F14" s="21"/>
      <c r="G14" s="21"/>
      <c r="H14" s="21"/>
      <c r="I14" s="21"/>
      <c r="J14" s="21"/>
      <c r="K14" s="21"/>
      <c r="L14" s="21"/>
      <c r="M14" s="21"/>
      <c r="N14" s="21"/>
      <c r="O14" s="10"/>
      <c r="P14" s="6"/>
      <c r="Q14" s="6"/>
      <c r="R14" s="53"/>
      <c r="S14" s="6"/>
      <c r="T14" s="6"/>
      <c r="U14" s="6"/>
      <c r="V14" s="6"/>
      <c r="W14" s="6"/>
      <c r="X14" s="6"/>
      <c r="Y14" s="6"/>
      <c r="Z14" s="6"/>
      <c r="AA14" s="6"/>
      <c r="AB14" s="6"/>
      <c r="AC14" s="6"/>
      <c r="AD14" s="6"/>
      <c r="AE14" s="6"/>
    </row>
    <row r="15">
      <c r="A15" s="22" t="s">
        <v>49</v>
      </c>
      <c r="B15" s="21"/>
      <c r="C15" s="21"/>
      <c r="D15" s="19"/>
      <c r="E15" s="23"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51</v>
      </c>
      <c r="B16" s="55"/>
      <c r="C16" s="55"/>
      <c r="D16" s="56"/>
      <c r="E16" s="57" t="s">
        <v>52</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f>+'SOLICITUD DE CONTRATO '!M12</f>
        <v>15300000</v>
      </c>
      <c r="B1" s="64">
        <f>+A1/30</f>
        <v>510000</v>
      </c>
    </row>
    <row r="2">
      <c r="B2" s="64">
        <f>+B1*23</f>
        <v>11730000</v>
      </c>
    </row>
    <row r="4">
      <c r="A4" s="63">
        <f>+A1*8</f>
        <v>122400000</v>
      </c>
      <c r="B4" s="65">
        <f>+A4+B2</f>
        <v>134130000</v>
      </c>
    </row>
    <row r="9">
      <c r="F9" s="66">
        <f>15300000/2</f>
        <v>7650000</v>
      </c>
    </row>
    <row r="11">
      <c r="A11" s="66">
        <v>1.0</v>
      </c>
      <c r="B11" s="64">
        <f>(3634104/30)*24</f>
        <v>2907283.2</v>
      </c>
      <c r="C11" s="61" t="s">
        <v>53</v>
      </c>
    </row>
    <row r="12">
      <c r="A12" s="61"/>
      <c r="B12" s="64">
        <f>(3634104*8)</f>
        <v>29072832</v>
      </c>
      <c r="C12" s="61" t="s">
        <v>54</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