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  <sheet state="visible" name="Hoja1" sheetId="2" r:id="rId5"/>
  </sheets>
  <definedNames/>
  <calcPr/>
  <extLst>
    <ext uri="GoogleSheetsCustomDataVersion2">
      <go:sheetsCustomData xmlns:go="http://customooxmlschemas.google.com/" r:id="rId6" roundtripDataChecksum="IeA4pf180BDyeCvKLbPr97byPscDIgflc4Sju5q8vdg="/>
    </ext>
  </extLst>
</workbook>
</file>

<file path=xl/sharedStrings.xml><?xml version="1.0" encoding="utf-8"?>
<sst xmlns="http://schemas.openxmlformats.org/spreadsheetml/2006/main" count="57" uniqueCount="56">
  <si>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</si>
  <si>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</si>
  <si>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</si>
  <si>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</si>
  <si>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</si>
  <si>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</si>
  <si>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</si>
  <si>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</si>
  <si>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</si>
  <si>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</si>
  <si>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</si>
  <si>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>Gerencia de proyecto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</si>
  <si>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</si>
  <si>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</si>
  <si>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</si>
  <si>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</si>
  <si>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</si>
  <si>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Contrato de prestación de servicios </t>
  </si>
  <si>
    <t>SE ENCUENTRA EN EL BANCO DE PROVEDORES (FT-014_BANCO_DE_PROVEEDORES)</t>
  </si>
  <si>
    <t>SI  X</t>
  </si>
  <si>
    <t xml:space="preserve">NO </t>
  </si>
  <si>
    <t>OBJETO DEL CONTRATO</t>
  </si>
  <si>
    <t xml:space="preserve">Prestacion de servicios profesionales de un ingeniero Agrícola  del convenio IM-04-2023 en la empresa Manaagua con NIT 1.122.651.090-1 cofinanciado  en el marco del proyecto  Impulsa Meta.                                                                                
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</si>
  <si>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</si>
  <si>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</si>
  <si>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</si>
  <si>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</si>
  <si>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</si>
  <si>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</si>
  <si>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</si>
  <si>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</si>
  <si>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</si>
  <si>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</si>
  <si>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</si>
  <si>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</si>
  <si>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</si>
  <si>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</si>
  <si>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</si>
  <si>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BPIN 2021000100183 META IMPULSA META</t>
  </si>
  <si>
    <t>80260492
Bogotá</t>
  </si>
  <si>
    <t>CARLOS GONZALEZ FERNANDEZ</t>
  </si>
  <si>
    <t>Supervisar funcionamiento del sistema BIO RAS
1. Instalar tuberías de recirculación de agua del sistema.
2. Capacitar sobre desarrollo sostenible aplicado a la piscicultura, producción verde, objetivos de desarrollo sostenible y tecnologías y estrategias para lograrlo. 
3. Desarrollar proceso para certificaciones ambientales. 
4. Implementar el uso de energías renovables en piscicultura.
5. Presentar un informe mensual de actividades incluyendo anexos y soportes.
6. Realizar el correcto archivo documental físico y digital en la plataforma DRIVE del proyecto.
7. Encontrarse al día por concepto de seguridad social, ARL y prestaciones sociales para el pago (Cuando aplique).
8. Las demás actividades que le sean solicitadas de acuerdo con el objeto contractual.</t>
  </si>
  <si>
    <t>1. Sistema BIO RAS y tuberías de recirculación de agua del sistema.
2. Seguimiento fotografico y recibido a satisfacción
3.  Seguimiento fotográfico de la capacitación y registro de la misma.</t>
  </si>
  <si>
    <t xml:space="preserve">1 MES Y 20 DIAS </t>
  </si>
  <si>
    <t>MES / DIA</t>
  </si>
  <si>
    <t>Se realizarán un unico pago así: 
Pago 1: un primer pago por valor de $3,000,000 a la entrega de Seguimiento fotográfico y recibido a satisfacción del funcionamiento del sistema BIO RAS y tuberías de recirculación de agua del sistema, y previa presentación de informe de actividades ejecutadas, informe de supervisión y acreditar los pagos al Sistema Integral de Seguridad Social y Aportes Parafiscales.
Pago 2: un segundo y último pago por valor de $3,000,000 a la entrega de Seguimiento fotográfico de la capacitación y registro de la misma, y previa presentación de informe de actividades ejecutadas, informe de supervisión y acreditar los pagos al Sistema Integral de Seguridad Social y Aportes Parafiscales.
Para el último pago, se deberá suscribir la respectiva acta de terminación firmada por las partes, y los demás soportes (previa presentación de constancia de haber prestado el servicio a satisfacción, acreditación de pagos a salud, pensión y ARL).</t>
  </si>
  <si>
    <t>FECHA DE INICIO DE SOLICITUD:</t>
  </si>
  <si>
    <t>FECHA DE FINALIZACION DE SOLICITUD:</t>
  </si>
  <si>
    <t xml:space="preserve">NOMBRE Y CC SUPERVISOR DEL CONTRATO </t>
  </si>
  <si>
    <t>MARIA ALEJANDRA VELASQUEZ LOPEZ</t>
  </si>
  <si>
    <t>NOMBRE DE QUIEN SOLICITA</t>
  </si>
  <si>
    <t>YOLIM ZENITH AREVALO QUINTERO</t>
  </si>
  <si>
    <t>CARGO DE QUIEN SOLICITA</t>
  </si>
  <si>
    <t>ASESOR TECNICO</t>
  </si>
  <si>
    <t>24 dias</t>
  </si>
  <si>
    <t>6 meses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</si>
</sst>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_-&quot;$&quot;\ * #,##0.00_-;\-&quot;$&quot;\ * #,##0.00_-;_-&quot;$&quot;\ * &quot;-&quot;??_-;_-@"/>
    <numFmt numFmtId="166" formatCode="_-&quot;$&quot;* #,##0.00_-;\-&quot;$&quot;* #,##0.00_-;_-&quot;$&quot;* &quot;-&quot;_-;_-@"/>
    <numFmt numFmtId="167" formatCode="_-* #,##0_-;\-* #,##0_-;_-* &quot;-&quot;_-;_-@"/>
    <numFmt numFmtId="168" formatCode="_-&quot;$&quot;* #,##0_-;\-&quot;$&quot;* #,##0_-;_-&quot;$&quot;* &quot;-&quot;_-;_-@"/>
    <numFmt numFmtId="169" formatCode="_-&quot;$&quot;* #,##0.00_-;\-&quot;$&quot;* #,##0.00_-;_-&quot;$&quot;* &quot;-&quot;??_-;_-@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5" fillId="0" fontId="2" numFmtId="0" xfId="0" applyBorder="1" applyFont="1"/>
    <xf borderId="6" fillId="2" fontId="3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/>
    </xf>
    <xf borderId="10" fillId="0" fontId="2" numFmtId="0" xfId="0" applyBorder="1" applyFont="1"/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readingOrder="0"/>
    </xf>
    <xf borderId="20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9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1" fillId="2" fontId="3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3" xfId="0" applyAlignment="1" applyBorder="1" applyFont="1" applyNumberFormat="1">
      <alignment horizontal="center" shrinkToFit="0" vertical="center" wrapText="1"/>
    </xf>
    <xf borderId="21" fillId="2" fontId="3" numFmtId="0" xfId="0" applyAlignment="1" applyBorder="1" applyFont="1">
      <alignment horizontal="left" readingOrder="0" shrinkToFit="0" vertical="center" wrapText="1"/>
    </xf>
    <xf borderId="21" fillId="2" fontId="3" numFmtId="164" xfId="0" applyAlignment="1" applyBorder="1" applyFont="1" applyNumberFormat="1">
      <alignment horizontal="center" readingOrder="0" vertical="center"/>
    </xf>
    <xf borderId="21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center" readingOrder="0" vertical="center"/>
    </xf>
    <xf borderId="21" fillId="2" fontId="3" numFmtId="165" xfId="0" applyAlignment="1" applyBorder="1" applyFont="1" applyNumberFormat="1">
      <alignment horizontal="center" vertical="center"/>
    </xf>
    <xf borderId="21" fillId="2" fontId="3" numFmtId="165" xfId="0" applyAlignment="1" applyBorder="1" applyFont="1" applyNumberFormat="1">
      <alignment horizontal="center" readingOrder="0" vertical="center"/>
    </xf>
    <xf borderId="6" fillId="2" fontId="3" numFmtId="0" xfId="0" applyAlignment="1" applyBorder="1" applyFont="1">
      <alignment horizontal="center" vertical="center"/>
    </xf>
    <xf borderId="6" fillId="2" fontId="3" numFmtId="166" xfId="0" applyAlignment="1" applyBorder="1" applyFont="1" applyNumberFormat="1">
      <alignment horizontal="center" vertical="center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2" fontId="1" numFmtId="164" xfId="0" applyAlignment="1" applyBorder="1" applyFont="1" applyNumberFormat="1">
      <alignment horizontal="center" readingOrder="0" shrinkToFit="0" vertical="center" wrapText="1"/>
    </xf>
    <xf borderId="27" fillId="2" fontId="1" numFmtId="0" xfId="0" applyAlignment="1" applyBorder="1" applyFont="1">
      <alignment horizontal="center" shrinkToFit="0" vertical="center" wrapText="1"/>
    </xf>
    <xf borderId="27" fillId="2" fontId="3" numFmtId="0" xfId="0" applyAlignment="1" applyBorder="1" applyFont="1">
      <alignment horizontal="center"/>
    </xf>
    <xf borderId="27" fillId="2" fontId="3" numFmtId="167" xfId="0" applyAlignment="1" applyBorder="1" applyFont="1" applyNumberFormat="1">
      <alignment horizontal="center"/>
    </xf>
    <xf borderId="27" fillId="2" fontId="3" numFmtId="165" xfId="0" applyAlignment="1" applyBorder="1" applyFont="1" applyNumberFormat="1">
      <alignment horizontal="center"/>
    </xf>
    <xf borderId="28" fillId="2" fontId="3" numFmtId="168" xfId="0" applyAlignment="1" applyBorder="1" applyFont="1" applyNumberFormat="1">
      <alignment horizontal="center"/>
    </xf>
    <xf borderId="6" fillId="2" fontId="3" numFmtId="166" xfId="0" applyBorder="1" applyFont="1" applyNumberFormat="1"/>
    <xf borderId="29" fillId="2" fontId="1" numFmtId="0" xfId="0" applyAlignment="1" applyBorder="1" applyFon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2" fontId="3" numFmtId="0" xfId="0" applyAlignment="1" applyBorder="1" applyFont="1">
      <alignment horizontal="center" vertical="center"/>
    </xf>
    <xf borderId="33" fillId="0" fontId="2" numFmtId="0" xfId="0" applyBorder="1" applyFont="1"/>
    <xf borderId="6" fillId="2" fontId="3" numFmtId="0" xfId="0" applyAlignment="1" applyBorder="1" applyFont="1">
      <alignment shrinkToFit="0" wrapText="1"/>
    </xf>
    <xf borderId="6" fillId="2" fontId="3" numFmtId="165" xfId="0" applyBorder="1" applyFont="1" applyNumberForma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168" xfId="0" applyFont="1" applyNumberFormat="1"/>
    <xf borderId="0" fillId="0" fontId="3" numFmtId="166" xfId="0" applyFont="1" applyNumberFormat="1"/>
    <xf borderId="0" fillId="0" fontId="3" numFmtId="169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23.71"/>
    <col customWidth="1" min="5" max="5" width="18.86"/>
    <col customWidth="1" min="6" max="6" width="71.0"/>
    <col customWidth="1" min="7" max="7" width="47.86"/>
    <col customWidth="1" min="8" max="8" width="16.0"/>
    <col customWidth="1" min="9" max="9" width="20.43"/>
    <col customWidth="1" min="10" max="10" width="10.14"/>
    <col customWidth="1" min="11" max="11" width="16.86"/>
    <col customWidth="1" min="12" max="12" width="13.14"/>
    <col customWidth="1" min="13" max="13" width="18.0"/>
    <col customWidth="1" min="14" max="14" width="20.14"/>
    <col customWidth="1" min="15" max="15" width="51.14"/>
    <col customWidth="1" min="16" max="16" width="11.43"/>
    <col customWidth="1" min="17" max="17" width="5.71"/>
    <col customWidth="1" min="18" max="18" width="25.43"/>
    <col customWidth="1" hidden="1" min="19" max="19" width="10.71"/>
    <col customWidth="1" min="20" max="31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>
      <c r="A5" s="18" t="s">
        <v>8</v>
      </c>
      <c r="B5" s="19"/>
      <c r="C5" s="20">
        <v>45115.0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9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>
      <c r="A6" s="22" t="s">
        <v>10</v>
      </c>
      <c r="B6" s="21"/>
      <c r="C6" s="21"/>
      <c r="D6" s="19"/>
      <c r="E6" s="23" t="s">
        <v>11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12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>
      <c r="A7" s="22" t="s">
        <v>13</v>
      </c>
      <c r="B7" s="21"/>
      <c r="C7" s="21"/>
      <c r="D7" s="19"/>
      <c r="E7" s="23" t="s">
        <v>14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15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>
      <c r="A8" s="22" t="s">
        <v>16</v>
      </c>
      <c r="B8" s="21"/>
      <c r="C8" s="21"/>
      <c r="D8" s="19"/>
      <c r="E8" s="24" t="s">
        <v>17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>
      <c r="A9" s="22" t="s">
        <v>18</v>
      </c>
      <c r="B9" s="21"/>
      <c r="C9" s="21"/>
      <c r="D9" s="19"/>
      <c r="E9" s="25" t="s">
        <v>19</v>
      </c>
      <c r="F9" s="26" t="s">
        <v>20</v>
      </c>
      <c r="G9" s="23"/>
      <c r="H9" s="21"/>
      <c r="I9" s="21"/>
      <c r="J9" s="21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40.5" customHeight="1">
      <c r="A10" s="22" t="s">
        <v>21</v>
      </c>
      <c r="B10" s="21"/>
      <c r="C10" s="21"/>
      <c r="D10" s="19"/>
      <c r="E10" s="24" t="s">
        <v>22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7" t="s">
        <v>23</v>
      </c>
      <c r="B11" s="28" t="s">
        <v>24</v>
      </c>
      <c r="C11" s="28" t="s">
        <v>25</v>
      </c>
      <c r="D11" s="28" t="s">
        <v>26</v>
      </c>
      <c r="E11" s="28" t="s">
        <v>27</v>
      </c>
      <c r="F11" s="28" t="s">
        <v>28</v>
      </c>
      <c r="G11" s="28" t="s">
        <v>29</v>
      </c>
      <c r="H11" s="28" t="s">
        <v>30</v>
      </c>
      <c r="I11" s="28" t="s">
        <v>31</v>
      </c>
      <c r="J11" s="28" t="s">
        <v>32</v>
      </c>
      <c r="K11" s="28" t="s">
        <v>33</v>
      </c>
      <c r="L11" s="28" t="s">
        <v>34</v>
      </c>
      <c r="M11" s="28" t="s">
        <v>35</v>
      </c>
      <c r="N11" s="28" t="s">
        <v>36</v>
      </c>
      <c r="O11" s="29" t="s">
        <v>37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274.5" customHeight="1">
      <c r="A12" s="30">
        <v>1.0</v>
      </c>
      <c r="B12" s="31" t="s">
        <v>38</v>
      </c>
      <c r="C12" s="30" t="s">
        <v>2</v>
      </c>
      <c r="D12" s="32" t="s">
        <v>39</v>
      </c>
      <c r="E12" s="31" t="s">
        <v>40</v>
      </c>
      <c r="F12" s="33" t="s">
        <v>41</v>
      </c>
      <c r="G12" s="33" t="s">
        <v>42</v>
      </c>
      <c r="H12" s="34">
        <v>45119.0</v>
      </c>
      <c r="I12" s="34">
        <v>45168.0</v>
      </c>
      <c r="J12" s="35" t="s">
        <v>43</v>
      </c>
      <c r="K12" s="30">
        <v>1.0</v>
      </c>
      <c r="L12" s="36" t="s">
        <v>44</v>
      </c>
      <c r="M12" s="37">
        <f>6000000/2</f>
        <v>3000000</v>
      </c>
      <c r="N12" s="38">
        <v>6000000.0</v>
      </c>
      <c r="O12" s="33" t="s">
        <v>45</v>
      </c>
      <c r="P12" s="39">
        <f>+M12/30</f>
        <v>100000</v>
      </c>
      <c r="Q12" s="39"/>
      <c r="R12" s="40">
        <v>426666.0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t="48.0" customHeight="1">
      <c r="A13" s="41" t="s">
        <v>46</v>
      </c>
      <c r="B13" s="42"/>
      <c r="C13" s="43">
        <v>45115.0</v>
      </c>
      <c r="D13" s="44" t="s">
        <v>47</v>
      </c>
      <c r="E13" s="43">
        <v>45119.0</v>
      </c>
      <c r="F13" s="45"/>
      <c r="G13" s="45"/>
      <c r="H13" s="45"/>
      <c r="I13" s="46"/>
      <c r="J13" s="45"/>
      <c r="K13" s="45"/>
      <c r="L13" s="45"/>
      <c r="M13" s="47"/>
      <c r="N13" s="45"/>
      <c r="O13" s="48"/>
      <c r="P13" s="6"/>
      <c r="Q13" s="6"/>
      <c r="R13" s="49">
        <f>+R12-M12</f>
        <v>-2573334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33.75" customHeight="1">
      <c r="A14" s="22" t="s">
        <v>48</v>
      </c>
      <c r="B14" s="21"/>
      <c r="C14" s="21"/>
      <c r="D14" s="19"/>
      <c r="E14" s="23" t="s">
        <v>49</v>
      </c>
      <c r="F14" s="21"/>
      <c r="G14" s="21"/>
      <c r="H14" s="21"/>
      <c r="I14" s="21"/>
      <c r="J14" s="21"/>
      <c r="K14" s="21"/>
      <c r="L14" s="21"/>
      <c r="M14" s="21"/>
      <c r="N14" s="21"/>
      <c r="O14" s="10"/>
      <c r="P14" s="6"/>
      <c r="Q14" s="6"/>
      <c r="R14" s="49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>
      <c r="A15" s="22" t="s">
        <v>50</v>
      </c>
      <c r="B15" s="21"/>
      <c r="C15" s="21"/>
      <c r="D15" s="19"/>
      <c r="E15" s="23" t="s">
        <v>51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ht="15.75" customHeight="1">
      <c r="A16" s="50" t="s">
        <v>52</v>
      </c>
      <c r="B16" s="51"/>
      <c r="C16" s="51"/>
      <c r="D16" s="52"/>
      <c r="E16" s="53" t="s">
        <v>53</v>
      </c>
      <c r="F16" s="51"/>
      <c r="G16" s="51"/>
      <c r="H16" s="51"/>
      <c r="I16" s="51"/>
      <c r="J16" s="51"/>
      <c r="K16" s="51"/>
      <c r="L16" s="51"/>
      <c r="M16" s="51"/>
      <c r="N16" s="51"/>
      <c r="O16" s="54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6"/>
      <c r="B17" s="6"/>
      <c r="C17" s="6"/>
      <c r="D17" s="6"/>
      <c r="E17" s="5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55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5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5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55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55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55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55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55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5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55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55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55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55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5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55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55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55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55"/>
      <c r="F35" s="6"/>
      <c r="G35" s="6"/>
      <c r="H35" s="6"/>
      <c r="I35" s="6"/>
      <c r="J35" s="6"/>
      <c r="K35" s="6"/>
      <c r="L35" s="6"/>
      <c r="M35" s="6"/>
      <c r="N35" s="6"/>
      <c r="O35" s="5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55"/>
      <c r="F36" s="6"/>
      <c r="G36" s="6"/>
      <c r="H36" s="6"/>
      <c r="I36" s="6"/>
      <c r="J36" s="6"/>
      <c r="K36" s="6"/>
      <c r="L36" s="6"/>
      <c r="M36" s="6"/>
      <c r="N36" s="6"/>
      <c r="O36" s="5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55"/>
      <c r="F37" s="6"/>
      <c r="G37" s="6"/>
      <c r="H37" s="6"/>
      <c r="I37" s="6"/>
      <c r="J37" s="6"/>
      <c r="K37" s="6"/>
      <c r="L37" s="6"/>
      <c r="M37" s="6"/>
      <c r="N37" s="6"/>
      <c r="O37" s="5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5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55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5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5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55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55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55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55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5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5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5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55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55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55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55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55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55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55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55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5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5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55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55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55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55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55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55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5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55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55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55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5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5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55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55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55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5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55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55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55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55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55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55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55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55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55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55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55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55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55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55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55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55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55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55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55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5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5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5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5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5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5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5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5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5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5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5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55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55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55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5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5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5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5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5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5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55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55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55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55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55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55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55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5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55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55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55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55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55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55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55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55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55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55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55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55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5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55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55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55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55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55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55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5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55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55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55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55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55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55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5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55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55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55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55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55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55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55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5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5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55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55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55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55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5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55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55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55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55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5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55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55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55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55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55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55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55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55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55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55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55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55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55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55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55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55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55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55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55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55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55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55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55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55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55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55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55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55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55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55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55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55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55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55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55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55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55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55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55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55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55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55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55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55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55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55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55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55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55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55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55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55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55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55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55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55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55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55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55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55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5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55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55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55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55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55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55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55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55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55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55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55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55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55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55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55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55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55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5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55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55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55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55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55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55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55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55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55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55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55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55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55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55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55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55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55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55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55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55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55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55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55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55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55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55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55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55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55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55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55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55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55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55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55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55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55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55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55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55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55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55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55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55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55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55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55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55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55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55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55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55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55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55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55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55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55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55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55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55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55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55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55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55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55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55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55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55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55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55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55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55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55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5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5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5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5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5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5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5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5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5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5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55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55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55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55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55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55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55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55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55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55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55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55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55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55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55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55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55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55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55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55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55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55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55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55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55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55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55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55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55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55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55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55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55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55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55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55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55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55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55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55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55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55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55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55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55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55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55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55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55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55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55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55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55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55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55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55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55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55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5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55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55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55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55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55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55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55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55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55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55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55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55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55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55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55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55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55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55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55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55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55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55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5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55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55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55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55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55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55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55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55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55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55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55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55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55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55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55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55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55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55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55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55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55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55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55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55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55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55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55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55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55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55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5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55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55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55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55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55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55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5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55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55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55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55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55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55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55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55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55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55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55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55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55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55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55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55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55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5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55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55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55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55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55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55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55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55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55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55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55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55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55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55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55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55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55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55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55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55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55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55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55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55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55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55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55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55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55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55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55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5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55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55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55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55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55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55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55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55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55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55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55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55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55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55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55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55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55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55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55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55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55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55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55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55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55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55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55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55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55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55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55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55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55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55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55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55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55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55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55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55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55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55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55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55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55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55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55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55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55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55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55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55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55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55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55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55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55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55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55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55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55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55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55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55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55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55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55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55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55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55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55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55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55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55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55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55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55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55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55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55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55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55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55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55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55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55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55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55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55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55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55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55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55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55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55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55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55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55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5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5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5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5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5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5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5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5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5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55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55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55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55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55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55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55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5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55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55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55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55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55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55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55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55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55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55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55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55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55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55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55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55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55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55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55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55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55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55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55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55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55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55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55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5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55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55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55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55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55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55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55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5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5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5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5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5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5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5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5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5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5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5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5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5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5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55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55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55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55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55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55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55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55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55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55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55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55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55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55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55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55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55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55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55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55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55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55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55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5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55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55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5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55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5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55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5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55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5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55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5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55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5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55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5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55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5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55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5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55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5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55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5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55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5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55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5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55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5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55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5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55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5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55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5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55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5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55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5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55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55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55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55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55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55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55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55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55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5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55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55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55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55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55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55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55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55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55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55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55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55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55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55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55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55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55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55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55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55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55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55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55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55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55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55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5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55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55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55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55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55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55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55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55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55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55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55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55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55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55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55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55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55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55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55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55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55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55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55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55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55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55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55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55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55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55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55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55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55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55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55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55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55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55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55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55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55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55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55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55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55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55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55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55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55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55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55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55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55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55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55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55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55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55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55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55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5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5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5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5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5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5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5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5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55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55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55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55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55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55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55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55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55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55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55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55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55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55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55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55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55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55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55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55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55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55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55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55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55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55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55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55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55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55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55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55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55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55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55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55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55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55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55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55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55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55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55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55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55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55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55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55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55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55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55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55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55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55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55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55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55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55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55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55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55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55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55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55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55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55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55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55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55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55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55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55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55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55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55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55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55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55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55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55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55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55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55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55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55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55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55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55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55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55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55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55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55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55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55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55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55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55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55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5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55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55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55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55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55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55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55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55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55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55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55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55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55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55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55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55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55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55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55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55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55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55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55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55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55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55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55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5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5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5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5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5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5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5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5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5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5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5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55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55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55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55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55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55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55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55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55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55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55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55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55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55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55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55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55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55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55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>
      <c r="A989" s="57"/>
      <c r="B989" s="57"/>
      <c r="C989" s="57"/>
      <c r="D989" s="57"/>
      <c r="E989" s="58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</row>
    <row r="990">
      <c r="A990" s="57"/>
      <c r="B990" s="57"/>
      <c r="C990" s="57"/>
      <c r="D990" s="57"/>
      <c r="E990" s="58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</row>
    <row r="991">
      <c r="A991" s="57"/>
      <c r="B991" s="57"/>
      <c r="C991" s="57"/>
      <c r="D991" s="57"/>
      <c r="E991" s="58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</row>
    <row r="992">
      <c r="A992" s="57"/>
      <c r="B992" s="57"/>
      <c r="C992" s="57"/>
      <c r="D992" s="57"/>
      <c r="E992" s="58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</row>
    <row r="993">
      <c r="A993" s="57"/>
      <c r="B993" s="57"/>
      <c r="C993" s="57"/>
      <c r="D993" s="57"/>
      <c r="E993" s="58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</row>
  </sheetData>
  <mergeCells count="23">
    <mergeCell ref="E7:O7"/>
    <mergeCell ref="E8:O8"/>
    <mergeCell ref="G9:O9"/>
    <mergeCell ref="E10:O10"/>
    <mergeCell ref="E14:O14"/>
    <mergeCell ref="E15:O15"/>
    <mergeCell ref="E16:O16"/>
    <mergeCell ref="A1:M4"/>
    <mergeCell ref="N1:O1"/>
    <mergeCell ref="N2:O2"/>
    <mergeCell ref="N3:O4"/>
    <mergeCell ref="A5:B5"/>
    <mergeCell ref="C5:O5"/>
    <mergeCell ref="E6:O6"/>
    <mergeCell ref="A15:D15"/>
    <mergeCell ref="A16:D16"/>
    <mergeCell ref="A6:D6"/>
    <mergeCell ref="A7:D7"/>
    <mergeCell ref="A8:D8"/>
    <mergeCell ref="A9:D9"/>
    <mergeCell ref="A10:D10"/>
    <mergeCell ref="A13:B13"/>
    <mergeCell ref="A14:D14"/>
  </mergeCells>
  <dataValidations>
    <dataValidation type="list" allowBlank="1" showErrorMessage="1" sqref="C12">
      <formula1>$S$1:$S$7</formula1>
    </dataValidation>
  </dataValidations>
  <printOptions/>
  <pageMargins bottom="0.75" footer="0.0" header="0.0" left="0.7" right="0.7" top="0.75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4.71"/>
    <col customWidth="1" min="3" max="26" width="10.71"/>
  </cols>
  <sheetData>
    <row r="1">
      <c r="A1" s="59">
        <f>+'SOLICITUD DE CONTRATO '!M12</f>
        <v>3000000</v>
      </c>
      <c r="B1" s="60">
        <f>+A1/30</f>
        <v>100000</v>
      </c>
    </row>
    <row r="2">
      <c r="B2" s="60">
        <f>+B1*23</f>
        <v>2300000</v>
      </c>
    </row>
    <row r="4">
      <c r="A4" s="59">
        <f>+A1*8</f>
        <v>24000000</v>
      </c>
      <c r="B4" s="61">
        <f>+A4+B2</f>
        <v>26300000</v>
      </c>
    </row>
    <row r="11">
      <c r="A11" s="62">
        <v>1.0</v>
      </c>
      <c r="B11" s="60">
        <f>(3634104/30)*24</f>
        <v>2907283.2</v>
      </c>
      <c r="C11" s="57" t="s">
        <v>54</v>
      </c>
    </row>
    <row r="12">
      <c r="A12" s="57"/>
      <c r="B12" s="60">
        <f>(3634104*8)</f>
        <v>29072832</v>
      </c>
      <c r="C12" s="57" t="s">
        <v>55</v>
      </c>
    </row>
    <row r="13">
      <c r="A13" s="57"/>
      <c r="B13" s="60">
        <f>SUM(B11:B12)</f>
        <v>31980115.2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