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RUs4EnAGl4/yHiT/0urff2R1CsK12VlHcQZNwHySUW8="/>
    </ext>
  </extLst>
</workbook>
</file>

<file path=xl/sharedStrings.xml><?xml version="1.0" encoding="utf-8"?>
<sst xmlns="http://schemas.openxmlformats.org/spreadsheetml/2006/main" count="56" uniqueCount="55">
  <si>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</si>
  <si>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</si>
  <si>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</si>
  <si>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</si>
  <si>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</si>
  <si>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</si>
  <si>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</si>
  <si>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</si>
  <si>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</si>
  <si>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</si>
  <si>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</si>
  <si>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Gerencia de proyecto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</si>
  <si>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</si>
  <si>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</si>
  <si>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</si>
  <si>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</si>
  <si>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</si>
  <si>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</si>
  <si>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</si>
  <si>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>SI  X</t>
  </si>
  <si>
    <t xml:space="preserve">NO </t>
  </si>
  <si>
    <t>OBJETO DEL CONTRATO</t>
  </si>
  <si>
    <t xml:space="preserve">Prestación de servicios de apoyo a la gestion de  una persona con conocimientos en obra civiles  en la ejecucion del convenio IM-04-2023 en la empresa Manaagua con NIT 1.122.651.090-1 cofinanciado  en el marco del proyecto  Impulsa Meta.      
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</si>
  <si>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</si>
  <si>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</si>
  <si>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</si>
  <si>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</si>
  <si>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</si>
  <si>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</si>
  <si>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</si>
  <si>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</si>
  <si>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</si>
  <si>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</si>
  <si>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</si>
  <si>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</si>
  <si>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</si>
  <si>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</si>
  <si>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</si>
  <si>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2021000100183 META IMPULSA META</t>
  </si>
  <si>
    <t>3276064
Restrepo</t>
  </si>
  <si>
    <t>LUIS ANTONIO CESPEDES MURCIA</t>
  </si>
  <si>
    <t>1) Arreglo vía de acceso al sistema productivo. 
2) Adecuar estructura antipájaro tipo arco con altura maxima de 4 Metros y altura minima de 2,5 Metros. Largo de la estructura de 15 Metros y Ancho de 14 Metros. Debe llevar 6 columnas por cada lateral a lo largo de los 15 Metros, 12 en total. Los arcos deben hacerse con tubo pvc de presión de 1 pulgada de diametro amarrados a las columnas. A lo ancho, cada cara de 14 metros debe llevar 1 perfil de 10x10 central anclado a una base de cemento. debe llevar a lo largo de los 15 metros una guaya encauchetada de un octavo de diametro, amarrada o anclada al suelo. La estructura debe estar cubierta hasta el piso con malla plástica antipájaro de diametro 25x30mm. 
3) Adecuar el estanque para la biorremediación: Limpiar, compactar y dividir en 3 secciones según diseño.
4) Presentar un informe mensual de actividades incluyendo anexos y soportes.
5) Realizar el correcto archivo documental físico y digital en la plataforma DRIVE del proyecto.
6) Encontrarse al día por concepto de seguridad social, ARL y prestaciones sociales para el pago (Cuando aplique).
7) Las demás actividades que le sean solicitadas de acuerdo con el objeto contractual.</t>
  </si>
  <si>
    <t>Seguimiento fotográfico. 
Facturas de los materiales de suministro. 
Obra recibida a satisfacción</t>
  </si>
  <si>
    <t>MES</t>
  </si>
  <si>
    <t>Se realizarán tres pagos así: 
Pago 1: Un primer pago por valor de $4.333.333 a la entrega de la vía de acceso al sistema productivo arreglada, previa presentación de informe de actividades ejecutadas, informe de supervisión y acreditar los pagos al Sistema Integral de Seguridad Social y Aportes Parafiscales.
Pago 2: Un segundo pago por valor de  $4.333.333 a la entrega de la estructura antipajaro adecuada, previa presentación de informe de actividades ejecutadas, informe de supervisión y acreditar los pagos al Sistema Integral de Seguridad Social y Aportes Parafiscales.
Pago 3: Un tercer y último pago por valor de  $4.333.333 a la entrega del estanque para biorremediación adecuado de acuerdo al diseño,  previa presentación de informe de actividades ejecutadas, informe de supervisión y acreditar los pagos al Sistema Integral de Seguridad Social y Aportes Parafiscales.
Para el  último pago, se deberá suscribir la respectiva acta de terminación firmada por las partes, y los demás soportes (previa presentación de constancia de haber prestado el servicio a satisfacción, acreditación de pagos a salud, pensión y ARL)</t>
  </si>
  <si>
    <t>FECHA DE INICIO DE SOLICITUD:</t>
  </si>
  <si>
    <t>FECHA DE FINALIZACION DE SOLICITUD:</t>
  </si>
  <si>
    <t xml:space="preserve">NOMBRE Y CC SUPERVISOR DEL CONTRATO </t>
  </si>
  <si>
    <t>MARIA ALEJANDRA VELASQUEZ</t>
  </si>
  <si>
    <t>NOMBRE DE QUIEN SOLICITA</t>
  </si>
  <si>
    <t>YOLIMA ZENITH AREVALO QUINTERO</t>
  </si>
  <si>
    <t>CARGO DE QUIEN SOLICITA</t>
  </si>
  <si>
    <t>ASESOR TECNICO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</si>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</sst>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4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9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/>
      <right style="thin">
        <color rgb="FF000000"/>
      </right>
      <top/>
      <bottom style="thin">
        <color rgb="FF000000"/>
      </bottom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 readingOrder="0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shrinkToFit="0" vertical="center" wrapText="1"/>
    </xf>
    <xf borderId="21" fillId="2" fontId="3" numFmtId="0" xfId="0" applyAlignment="1" applyBorder="1" applyFont="1">
      <alignment horizontal="left" vertical="center"/>
    </xf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5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3" xfId="0" applyAlignment="1" applyBorder="1" applyFont="1" applyNumberFormat="1">
      <alignment horizontal="center" shrinkToFit="0" vertical="center" wrapText="1"/>
    </xf>
    <xf borderId="21" fillId="2" fontId="3" numFmtId="0" xfId="0" applyAlignment="1" applyBorder="1" applyFont="1">
      <alignment horizontal="left" readingOrder="0" shrinkToFit="0" vertical="center" wrapText="1"/>
    </xf>
    <xf borderId="21" fillId="2" fontId="3" numFmtId="164" xfId="0" applyAlignment="1" applyBorder="1" applyFont="1" applyNumberFormat="1">
      <alignment horizontal="center" readingOrder="0" vertical="center"/>
    </xf>
    <xf borderId="21" fillId="2" fontId="3" numFmtId="165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center" readingOrder="0" shrinkToFit="0" vertical="center" wrapText="1"/>
    </xf>
    <xf borderId="6" fillId="2" fontId="3" numFmtId="0" xfId="0" applyAlignment="1" applyBorder="1" applyFont="1">
      <alignment horizontal="center" vertical="center"/>
    </xf>
    <xf borderId="6" fillId="2" fontId="3" numFmtId="166" xfId="0" applyAlignment="1" applyBorder="1" applyFont="1" applyNumberFormat="1">
      <alignment horizontal="center" vertical="center"/>
    </xf>
    <xf borderId="26" fillId="2" fontId="1" numFmtId="0" xfId="0" applyAlignment="1" applyBorder="1" applyFont="1">
      <alignment horizontal="center" shrinkToFit="0" vertical="center" wrapText="1"/>
    </xf>
    <xf borderId="27" fillId="0" fontId="2" numFmtId="0" xfId="0" applyBorder="1" applyFont="1"/>
    <xf borderId="28" fillId="2" fontId="1" numFmtId="164" xfId="0" applyAlignment="1" applyBorder="1" applyFont="1" applyNumberFormat="1">
      <alignment horizontal="center" readingOrder="0" shrinkToFit="0" vertical="center" wrapText="1"/>
    </xf>
    <xf borderId="28" fillId="2" fontId="1" numFmtId="0" xfId="0" applyAlignment="1" applyBorder="1" applyFont="1">
      <alignment horizontal="center" shrinkToFit="0" vertical="center" wrapText="1"/>
    </xf>
    <xf borderId="28" fillId="2" fontId="3" numFmtId="0" xfId="0" applyAlignment="1" applyBorder="1" applyFont="1">
      <alignment horizontal="center"/>
    </xf>
    <xf borderId="28" fillId="2" fontId="3" numFmtId="167" xfId="0" applyAlignment="1" applyBorder="1" applyFont="1" applyNumberFormat="1">
      <alignment horizontal="center"/>
    </xf>
    <xf borderId="28" fillId="2" fontId="3" numFmtId="165" xfId="0" applyAlignment="1" applyBorder="1" applyFont="1" applyNumberFormat="1">
      <alignment horizontal="center"/>
    </xf>
    <xf borderId="29" fillId="2" fontId="3" numFmtId="168" xfId="0" applyAlignment="1" applyBorder="1" applyFont="1" applyNumberFormat="1">
      <alignment horizontal="center"/>
    </xf>
    <xf borderId="6" fillId="2" fontId="3" numFmtId="166" xfId="0" applyBorder="1" applyFont="1" applyNumberFormat="1"/>
    <xf borderId="9" fillId="3" fontId="3" numFmtId="0" xfId="0" applyAlignment="1" applyBorder="1" applyFill="1" applyFont="1">
      <alignment horizontal="center"/>
    </xf>
    <xf borderId="30" fillId="3" fontId="3" numFmtId="0" xfId="0" applyAlignment="1" applyBorder="1" applyFont="1">
      <alignment horizontal="center"/>
    </xf>
    <xf borderId="31" fillId="0" fontId="2" numFmtId="0" xfId="0" applyBorder="1" applyFont="1"/>
    <xf borderId="32" fillId="0" fontId="2" numFmtId="0" xfId="0" applyBorder="1" applyFont="1"/>
    <xf borderId="33" fillId="2" fontId="1" numFmtId="0" xfId="0" applyAlignment="1" applyBorder="1" applyFont="1">
      <alignment horizontal="center" shrinkToFit="0" vertical="center" wrapText="1"/>
    </xf>
    <xf borderId="34" fillId="0" fontId="2" numFmtId="0" xfId="0" applyBorder="1" applyFont="1"/>
    <xf borderId="35" fillId="0" fontId="2" numFmtId="0" xfId="0" applyBorder="1" applyFont="1"/>
    <xf borderId="36" fillId="3" fontId="3" numFmtId="0" xfId="0" applyAlignment="1" applyBorder="1" applyFont="1">
      <alignment horizontal="center"/>
    </xf>
    <xf borderId="37" fillId="0" fontId="2" numFmtId="0" xfId="0" applyBorder="1" applyFont="1"/>
    <xf borderId="38" fillId="0" fontId="2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5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8" xfId="0" applyFont="1" applyNumberFormat="1"/>
    <xf borderId="0" fillId="0" fontId="3" numFmtId="166" xfId="0" applyFont="1" applyNumberFormat="1"/>
    <xf borderId="0" fillId="0" fontId="3" numFmtId="16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47.86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57.57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v>45071.0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3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4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5" t="s">
        <v>19</v>
      </c>
      <c r="F9" s="26" t="s">
        <v>20</v>
      </c>
      <c r="G9" s="23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40.5" customHeight="1">
      <c r="A10" s="22" t="s">
        <v>21</v>
      </c>
      <c r="B10" s="21"/>
      <c r="C10" s="21"/>
      <c r="D10" s="19"/>
      <c r="E10" s="24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7" t="s">
        <v>23</v>
      </c>
      <c r="B11" s="28" t="s">
        <v>24</v>
      </c>
      <c r="C11" s="28" t="s">
        <v>25</v>
      </c>
      <c r="D11" s="28" t="s">
        <v>26</v>
      </c>
      <c r="E11" s="28" t="s">
        <v>27</v>
      </c>
      <c r="F11" s="28" t="s">
        <v>28</v>
      </c>
      <c r="G11" s="28" t="s">
        <v>29</v>
      </c>
      <c r="H11" s="28" t="s">
        <v>30</v>
      </c>
      <c r="I11" s="28" t="s">
        <v>31</v>
      </c>
      <c r="J11" s="28" t="s">
        <v>32</v>
      </c>
      <c r="K11" s="28" t="s">
        <v>33</v>
      </c>
      <c r="L11" s="28" t="s">
        <v>34</v>
      </c>
      <c r="M11" s="28" t="s">
        <v>35</v>
      </c>
      <c r="N11" s="28" t="s">
        <v>36</v>
      </c>
      <c r="O11" s="29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339.75" customHeight="1">
      <c r="A12" s="30">
        <v>1.0</v>
      </c>
      <c r="B12" s="31" t="s">
        <v>38</v>
      </c>
      <c r="C12" s="32" t="s">
        <v>2</v>
      </c>
      <c r="D12" s="33" t="s">
        <v>39</v>
      </c>
      <c r="E12" s="31" t="s">
        <v>40</v>
      </c>
      <c r="F12" s="34" t="s">
        <v>41</v>
      </c>
      <c r="G12" s="34" t="s">
        <v>42</v>
      </c>
      <c r="H12" s="35">
        <v>45078.0</v>
      </c>
      <c r="I12" s="35">
        <v>45168.0</v>
      </c>
      <c r="J12" s="31">
        <v>3.0</v>
      </c>
      <c r="K12" s="32">
        <v>1.0</v>
      </c>
      <c r="L12" s="32" t="s">
        <v>43</v>
      </c>
      <c r="M12" s="36">
        <v>4333333.0</v>
      </c>
      <c r="N12" s="36">
        <f>M12*3</f>
        <v>12999999</v>
      </c>
      <c r="O12" s="37" t="s">
        <v>44</v>
      </c>
      <c r="P12" s="38"/>
      <c r="Q12" s="38"/>
      <c r="R12" s="39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ht="48.0" customHeight="1">
      <c r="A13" s="40" t="s">
        <v>45</v>
      </c>
      <c r="B13" s="41"/>
      <c r="C13" s="42">
        <v>45071.0</v>
      </c>
      <c r="D13" s="43" t="s">
        <v>46</v>
      </c>
      <c r="E13" s="42">
        <v>45073.0</v>
      </c>
      <c r="F13" s="44"/>
      <c r="G13" s="44"/>
      <c r="H13" s="44"/>
      <c r="I13" s="45"/>
      <c r="J13" s="44"/>
      <c r="K13" s="44"/>
      <c r="L13" s="44"/>
      <c r="M13" s="46"/>
      <c r="N13" s="44"/>
      <c r="O13" s="47"/>
      <c r="P13" s="6"/>
      <c r="Q13" s="6"/>
      <c r="R13" s="48" t="str">
        <f>+#REF!-#REF!</f>
        <v>#REF!</v>
      </c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33.75" customHeight="1">
      <c r="A14" s="22" t="s">
        <v>47</v>
      </c>
      <c r="B14" s="21"/>
      <c r="C14" s="21"/>
      <c r="D14" s="19"/>
      <c r="E14" s="49" t="s">
        <v>48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6"/>
      <c r="Q14" s="6"/>
      <c r="R14" s="48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49</v>
      </c>
      <c r="B15" s="21"/>
      <c r="C15" s="21"/>
      <c r="D15" s="19"/>
      <c r="E15" s="50" t="s">
        <v>50</v>
      </c>
      <c r="F15" s="51"/>
      <c r="G15" s="51"/>
      <c r="H15" s="51"/>
      <c r="I15" s="51"/>
      <c r="J15" s="51"/>
      <c r="K15" s="51"/>
      <c r="L15" s="51"/>
      <c r="M15" s="51"/>
      <c r="N15" s="51"/>
      <c r="O15" s="52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53" t="s">
        <v>51</v>
      </c>
      <c r="B16" s="54"/>
      <c r="C16" s="54"/>
      <c r="D16" s="55"/>
      <c r="E16" s="56" t="s">
        <v>52</v>
      </c>
      <c r="F16" s="57"/>
      <c r="G16" s="57"/>
      <c r="H16" s="57"/>
      <c r="I16" s="57"/>
      <c r="J16" s="57"/>
      <c r="K16" s="57"/>
      <c r="L16" s="57"/>
      <c r="M16" s="57"/>
      <c r="N16" s="57"/>
      <c r="O16" s="58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5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59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59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59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59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59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59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59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59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59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59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59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59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59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59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59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59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59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59"/>
      <c r="F35" s="6"/>
      <c r="G35" s="6"/>
      <c r="H35" s="6"/>
      <c r="I35" s="6"/>
      <c r="J35" s="6"/>
      <c r="K35" s="6"/>
      <c r="L35" s="6"/>
      <c r="M35" s="6"/>
      <c r="N35" s="6"/>
      <c r="O35" s="60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59"/>
      <c r="F36" s="6"/>
      <c r="G36" s="6"/>
      <c r="H36" s="6"/>
      <c r="I36" s="6"/>
      <c r="J36" s="6"/>
      <c r="K36" s="6"/>
      <c r="L36" s="6"/>
      <c r="M36" s="6"/>
      <c r="N36" s="6"/>
      <c r="O36" s="60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59"/>
      <c r="F37" s="6"/>
      <c r="G37" s="6"/>
      <c r="H37" s="6"/>
      <c r="I37" s="6"/>
      <c r="J37" s="6"/>
      <c r="K37" s="6"/>
      <c r="L37" s="6"/>
      <c r="M37" s="6"/>
      <c r="N37" s="6"/>
      <c r="O37" s="60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59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59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59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59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59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59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59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59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59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59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59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59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59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59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59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59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59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59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59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59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59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59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59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59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59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59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59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59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59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59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59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59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59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59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59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59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59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59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59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59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59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59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59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59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59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5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59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59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59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59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59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59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59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59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59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59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59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59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59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59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59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59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59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59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59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59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59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59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59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59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59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59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59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59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59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59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59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59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59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59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59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59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59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59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59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59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59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59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59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59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59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59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59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59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59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59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59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59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59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59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59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59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59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59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59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59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59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59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59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59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59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59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59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59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59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59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59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59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59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59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59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59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59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59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59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59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59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59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59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59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59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59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59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59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59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59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59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59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59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59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59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59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59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59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59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59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59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59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59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59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59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59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59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59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59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59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59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59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59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59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59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59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59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59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59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59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59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59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59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59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59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59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59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59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59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59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59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59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59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59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59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59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59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59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59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59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59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59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59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59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59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59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59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59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59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59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59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59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59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59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59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59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59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59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59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59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59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59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59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59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59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59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59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59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59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59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59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59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59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59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59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59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59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59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59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59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59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59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59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59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59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59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59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59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59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59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59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59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59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59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59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59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59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59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59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59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59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59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59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59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59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59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59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59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59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59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59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59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59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59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59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59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59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59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59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59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59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59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59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59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59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59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59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59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59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59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59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59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59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59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59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59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59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59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59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59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59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59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59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59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59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59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59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59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59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59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59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59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59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59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59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59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59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59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59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59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59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59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59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59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59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59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59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59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59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59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59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59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59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59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59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59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59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59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59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59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59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59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59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59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59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59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59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59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59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59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59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59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59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59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59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59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59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59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59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59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59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59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59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59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59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59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59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59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59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59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59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59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59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59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59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59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59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59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59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59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59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59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59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59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59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59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59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59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59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59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59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59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59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59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59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59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59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59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59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59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59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59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59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59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59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59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59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59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59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59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59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59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59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59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59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59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59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59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59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59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59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59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59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59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59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59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59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59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59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59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59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59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59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59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59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59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59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59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59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59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59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59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59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59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59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59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59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59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59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59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59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59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59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59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59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59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59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59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59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59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59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59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59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59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59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59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59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59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59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59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59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59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59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59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59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59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59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59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59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59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59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59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59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59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59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59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59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59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59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59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59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59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59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59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59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59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59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59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59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59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59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59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59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59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59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59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59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59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59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59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59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59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59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59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59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59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59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59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59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59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59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59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59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59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59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59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59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59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59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59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59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59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59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59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59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59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59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59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59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59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59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59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59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59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59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59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59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59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59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59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59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59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59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59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59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59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59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59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59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59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59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59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59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59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59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59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59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59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59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59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59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59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59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59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59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59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59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59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59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59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59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59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59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59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59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59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59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59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59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59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59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59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59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59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59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59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59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59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59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59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59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59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59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59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59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59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59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59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59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59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59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59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59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59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59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59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59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59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59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59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59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59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59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59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59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59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59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59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59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59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59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59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59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59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59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59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59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59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59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59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59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59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59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59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59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59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59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59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59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59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59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59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59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59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59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59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59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59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59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59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59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59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59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59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59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59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59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59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59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59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59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59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59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59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59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59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59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59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59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59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59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59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59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59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59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59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59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59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59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59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59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59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59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59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59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59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59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59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59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59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59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59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59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59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59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59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59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59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59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59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59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59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59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59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59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59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59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59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59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59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59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59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59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59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59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59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59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59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59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59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59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59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59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59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59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59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59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59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59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59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59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59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59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59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59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59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59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59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59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59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59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59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59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59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59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59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59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59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59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59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59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59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59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59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59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59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59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59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59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59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59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59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59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59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59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59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59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59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59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59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59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59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59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59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59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59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59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59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59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59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59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59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59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59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59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59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59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59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59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59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59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59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59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59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59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59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59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59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59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59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59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59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59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59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59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59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59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59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59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59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59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59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59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59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59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59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59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59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59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59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59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59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59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59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59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59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59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59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59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59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59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59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59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59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59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59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59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59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59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59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59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59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59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59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59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59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59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59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59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59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59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59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59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59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59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59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59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59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59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59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59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59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59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59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59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59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59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59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59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59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59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59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59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59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59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59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59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59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59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59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59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59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59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59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59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59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59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59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59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59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59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59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59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59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59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59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59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59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59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59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59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59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59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59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59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59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59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59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59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59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59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59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59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59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59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59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59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59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59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59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59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59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59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59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59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59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59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59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59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59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59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59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59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59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59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59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59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59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59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59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59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59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59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59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59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59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59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59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59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59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59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59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59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59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59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61"/>
      <c r="B989" s="61"/>
      <c r="C989" s="61"/>
      <c r="D989" s="61"/>
      <c r="E989" s="62"/>
      <c r="F989" s="61"/>
      <c r="G989" s="61"/>
      <c r="H989" s="61"/>
      <c r="I989" s="61"/>
      <c r="J989" s="61"/>
      <c r="K989" s="61"/>
      <c r="L989" s="61"/>
      <c r="M989" s="61"/>
      <c r="N989" s="61"/>
      <c r="O989" s="61"/>
      <c r="P989" s="61"/>
      <c r="Q989" s="61"/>
      <c r="R989" s="61"/>
      <c r="S989" s="61"/>
      <c r="T989" s="61"/>
      <c r="U989" s="61"/>
      <c r="V989" s="61"/>
      <c r="W989" s="61"/>
      <c r="X989" s="61"/>
      <c r="Y989" s="61"/>
      <c r="Z989" s="61"/>
      <c r="AA989" s="61"/>
      <c r="AB989" s="61"/>
      <c r="AC989" s="61"/>
      <c r="AD989" s="61"/>
      <c r="AE989" s="61"/>
    </row>
    <row r="990">
      <c r="A990" s="61"/>
      <c r="B990" s="61"/>
      <c r="C990" s="61"/>
      <c r="D990" s="61"/>
      <c r="E990" s="62"/>
      <c r="F990" s="61"/>
      <c r="G990" s="61"/>
      <c r="H990" s="61"/>
      <c r="I990" s="61"/>
      <c r="J990" s="61"/>
      <c r="K990" s="61"/>
      <c r="L990" s="61"/>
      <c r="M990" s="61"/>
      <c r="N990" s="61"/>
      <c r="O990" s="61"/>
      <c r="P990" s="61"/>
      <c r="Q990" s="61"/>
      <c r="R990" s="61"/>
      <c r="S990" s="61"/>
      <c r="T990" s="61"/>
      <c r="U990" s="61"/>
      <c r="V990" s="61"/>
      <c r="W990" s="61"/>
      <c r="X990" s="61"/>
      <c r="Y990" s="61"/>
      <c r="Z990" s="61"/>
      <c r="AA990" s="61"/>
      <c r="AB990" s="61"/>
      <c r="AC990" s="61"/>
      <c r="AD990" s="61"/>
      <c r="AE990" s="61"/>
    </row>
    <row r="991">
      <c r="A991" s="61"/>
      <c r="B991" s="61"/>
      <c r="C991" s="61"/>
      <c r="D991" s="61"/>
      <c r="E991" s="62"/>
      <c r="F991" s="61"/>
      <c r="G991" s="61"/>
      <c r="H991" s="61"/>
      <c r="I991" s="61"/>
      <c r="J991" s="61"/>
      <c r="K991" s="61"/>
      <c r="L991" s="61"/>
      <c r="M991" s="61"/>
      <c r="N991" s="61"/>
      <c r="O991" s="61"/>
      <c r="P991" s="61"/>
      <c r="Q991" s="61"/>
      <c r="R991" s="61"/>
      <c r="S991" s="61"/>
      <c r="T991" s="61"/>
      <c r="U991" s="61"/>
      <c r="V991" s="61"/>
      <c r="W991" s="61"/>
      <c r="X991" s="61"/>
      <c r="Y991" s="61"/>
      <c r="Z991" s="61"/>
      <c r="AA991" s="61"/>
      <c r="AB991" s="61"/>
      <c r="AC991" s="61"/>
      <c r="AD991" s="61"/>
      <c r="AE991" s="61"/>
    </row>
    <row r="992">
      <c r="A992" s="61"/>
      <c r="B992" s="61"/>
      <c r="C992" s="61"/>
      <c r="D992" s="61"/>
      <c r="E992" s="62"/>
      <c r="F992" s="61"/>
      <c r="G992" s="61"/>
      <c r="H992" s="61"/>
      <c r="I992" s="61"/>
      <c r="J992" s="61"/>
      <c r="K992" s="61"/>
      <c r="L992" s="61"/>
      <c r="M992" s="61"/>
      <c r="N992" s="61"/>
      <c r="O992" s="61"/>
      <c r="P992" s="61"/>
      <c r="Q992" s="61"/>
      <c r="R992" s="61"/>
      <c r="S992" s="61"/>
      <c r="T992" s="61"/>
      <c r="U992" s="61"/>
      <c r="V992" s="61"/>
      <c r="W992" s="61"/>
      <c r="X992" s="61"/>
      <c r="Y992" s="61"/>
      <c r="Z992" s="61"/>
      <c r="AA992" s="61"/>
      <c r="AB992" s="61"/>
      <c r="AC992" s="61"/>
      <c r="AD992" s="61"/>
      <c r="AE992" s="61"/>
    </row>
    <row r="993">
      <c r="A993" s="61"/>
      <c r="B993" s="61"/>
      <c r="C993" s="61"/>
      <c r="D993" s="61"/>
      <c r="E993" s="62"/>
      <c r="F993" s="61"/>
      <c r="G993" s="61"/>
      <c r="H993" s="61"/>
      <c r="I993" s="61"/>
      <c r="J993" s="61"/>
      <c r="K993" s="61"/>
      <c r="L993" s="61"/>
      <c r="M993" s="61"/>
      <c r="N993" s="61"/>
      <c r="O993" s="61"/>
      <c r="P993" s="61"/>
      <c r="Q993" s="61"/>
      <c r="R993" s="61"/>
      <c r="S993" s="61"/>
      <c r="T993" s="61"/>
      <c r="U993" s="61"/>
      <c r="V993" s="61"/>
      <c r="W993" s="61"/>
      <c r="X993" s="61"/>
      <c r="Y993" s="61"/>
      <c r="Z993" s="61"/>
      <c r="AA993" s="61"/>
      <c r="AB993" s="61"/>
      <c r="AC993" s="61"/>
      <c r="AD993" s="61"/>
      <c r="AE993" s="61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26" width="10.71"/>
  </cols>
  <sheetData>
    <row r="1">
      <c r="A1" s="63" t="str">
        <f>+#REF!</f>
        <v>#REF!</v>
      </c>
      <c r="B1" s="64" t="str">
        <f>+A1/30</f>
        <v>#REF!</v>
      </c>
    </row>
    <row r="2">
      <c r="B2" s="64" t="str">
        <f>+B1*23</f>
        <v>#REF!</v>
      </c>
    </row>
    <row r="4">
      <c r="A4" s="63" t="str">
        <f>+A1*8</f>
        <v>#REF!</v>
      </c>
      <c r="B4" s="65" t="str">
        <f>+A4+B2</f>
        <v>#REF!</v>
      </c>
    </row>
    <row r="11">
      <c r="A11" s="61">
        <v>1.0</v>
      </c>
      <c r="B11" s="64">
        <f>(3634104/30)*24</f>
        <v>2907283.2</v>
      </c>
      <c r="C11" s="61" t="s">
        <v>53</v>
      </c>
    </row>
    <row r="12">
      <c r="A12" s="61"/>
      <c r="B12" s="64">
        <f>(3634104*8)</f>
        <v>29072832</v>
      </c>
      <c r="C12" s="61" t="s">
        <v>54</v>
      </c>
    </row>
    <row r="13">
      <c r="A13" s="61"/>
      <c r="B13" s="64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