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PWtaE7a95z9YFjKvhTa2BJ1+7nZO+67MNbHVmY6Psz8="/>
    </ext>
  </extLst>
</workbook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<sst xmlns="http://schemas.openxmlformats.org/spreadsheetml/2006/main" count="55" uniqueCount="54">
  <si>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</si>
  <si>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</si>
  <si>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</si>
  <si>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</si>
  <si>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</si>
  <si>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</si>
  <si>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</si>
  <si>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</si>
  <si>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</si>
  <si>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</si>
  <si>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</si>
  <si>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del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</si>
  <si>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</si>
  <si>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</si>
  <si>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</si>
  <si>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</si>
  <si>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</si>
  <si>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</si>
  <si>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</si>
  <si>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</si>
  <si>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</si>
  <si>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</si>
  <si>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CONTRATAR LA PRESTACIÓN DE SERVICIOS DE APOYO A LA GESTION DE UN TECNICO COMUNICACION SOCIAL Y EXTENSION PERIODISTICA COMO FACILITADOR PARA EL CONVENIO IM-022-2023 EN LA EMPRESA JCA STORE con Nit 1.121.947.958-5, EN LA COFINANCIACIÓN PARA EL DESARROLLO DE LAS CAPACIDADES EN GESTIÓN DE LA INNOVACIÓN CON ÉNFASIS EN BIODIVERSIDAD PARA LAS EMPRESAS DEL SECTOR TURISMO, ECONOMÍA NARANJA, AGROPECUARIO Y AGROINDUSTRIAL QUE APALANQUEN LA COMPETITIVIDAD DEL DEPARTAMENTO DEL META CON CÓDIGO BPIN 2021000100183.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</si>
  <si>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</si>
  <si>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</si>
  <si>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</si>
  <si>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</si>
  <si>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</si>
  <si>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</si>
  <si>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</si>
  <si>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</si>
  <si>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</si>
  <si>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</si>
  <si>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</si>
  <si>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</si>
  <si>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</si>
  <si>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</si>
  <si>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</si>
  <si>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</si>
  <si>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JUAN MARTIN PARDO PEREZ</t>
  </si>
  <si>
    <t>1.Asesorar a la empresa JCA en la implementación de la comunicación mas eficiente paras las campañas publicitarias.
2. Presentar un informe mensual de actividades incluyendo anexos y soportes.
3. Realizar el correcto archivo documental físico y digital en la plataforma DRIVE del proyecto.
4. Encontrarse al día por concepto de seguridad social, ARL y prestaciones sociales para el pago (Cuando aplique).
5. Las demás actividades que le sean solicitadas de acuerdo con el objeto contractual.</t>
  </si>
  <si>
    <t>1. Informe de actividades 1 final.
2. Asesoria en la implementación de la comunicación mas eficiente paras las campañas publicitarias.</t>
  </si>
  <si>
    <t>MES</t>
  </si>
  <si>
    <t>Se realizarán un unico pago así: 
Pago 1: un unico pago por valor de $1,160,000 a la entrega de documento que evidencie la asesoría prestada para la implementación de la comunicación mas eficiente paras las campañas publicitarias con evidencia fotografica  , y previa presentación de informe de actividades ejecutadas e informe de supervisión.
Para el pago, se deberá suscribir la respectiva acta de terminación firmada por las partes, y los demás soportes (previa presentación de constancia de haber prestado el servicio a satisfacción).</t>
  </si>
  <si>
    <t>FECHA DE INICIO DE SOLICITUD:</t>
  </si>
  <si>
    <t>FECHA DE FINALIZACION DE SOLICITUD:</t>
  </si>
  <si>
    <t xml:space="preserve">NOMBRE Y CC SUPERVISOR DEL CONTRATO </t>
  </si>
  <si>
    <t>MARIA ALEJANDRA VELASQUEZ LOPEZ C.C. 40,330,674</t>
  </si>
  <si>
    <t>NOMBRE DE QUIEN SOLICITA</t>
  </si>
  <si>
    <t>RAFAEL ANDRES GONZALEZ QUEVEDO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</si>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</sst>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dd/mm/yyyy"/>
    <numFmt numFmtId="166" formatCode="_-&quot;$&quot;\ * #,##0.00_-;\-&quot;$&quot;\ * #,##0.00_-;_-&quot;$&quot;\ * &quot;-&quot;??_-;_-@"/>
    <numFmt numFmtId="167" formatCode="_-&quot;$&quot;* #,##0.00_-;\-&quot;$&quot;* #,##0.00_-;_-&quot;$&quot;* &quot;-&quot;_-;_-@"/>
    <numFmt numFmtId="168" formatCode="_-* #,##0_-;\-* #,##0_-;_-* &quot;-&quot;_-;_-@"/>
    <numFmt numFmtId="169" formatCode="_-&quot;$&quot;* #,##0_-;\-&quot;$&quot;* #,##0_-;_-&quot;$&quot;* &quot;-&quot;_-;_-@"/>
    <numFmt numFmtId="170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5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readingOrder="0" vertical="center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14" fillId="3" fontId="4" numFmtId="0" xfId="0" applyAlignment="1" applyBorder="1" applyFill="1" applyFont="1">
      <alignment horizontal="left" readingOrder="0" shrinkToFit="0" vertical="center" wrapText="1"/>
    </xf>
    <xf borderId="22" fillId="2" fontId="3" numFmtId="0" xfId="0" applyBorder="1" applyFont="1"/>
    <xf borderId="23" fillId="2" fontId="1" numFmtId="0" xfId="0" applyAlignment="1" applyBorder="1" applyFont="1">
      <alignment horizontal="center" vertical="center"/>
    </xf>
    <xf borderId="24" fillId="2" fontId="1" numFmtId="0" xfId="0" applyAlignment="1" applyBorder="1" applyFont="1">
      <alignment horizontal="center" shrinkToFit="0" vertical="center" wrapText="1"/>
    </xf>
    <xf borderId="25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0" fontId="3" numFmtId="0" xfId="0" applyAlignment="1" applyBorder="1" applyFont="1">
      <alignment shrinkToFit="0" vertical="center" wrapText="1"/>
    </xf>
    <xf quotePrefix="1" borderId="21" fillId="0" fontId="3" numFmtId="0" xfId="0" applyAlignment="1" applyBorder="1" applyFont="1">
      <alignment shrinkToFit="0" vertical="center" wrapText="1"/>
    </xf>
    <xf borderId="21" fillId="2" fontId="3" numFmtId="165" xfId="0" applyAlignment="1" applyBorder="1" applyFont="1" applyNumberFormat="1">
      <alignment horizontal="center" readingOrder="0" vertical="center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6" xfId="0" applyAlignment="1" applyBorder="1" applyFont="1" applyNumberFormat="1">
      <alignment horizontal="center" vertical="center"/>
    </xf>
    <xf borderId="6" fillId="2" fontId="3" numFmtId="0" xfId="0" applyAlignment="1" applyBorder="1" applyFont="1">
      <alignment horizontal="center" vertical="center"/>
    </xf>
    <xf borderId="6" fillId="2" fontId="3" numFmtId="167" xfId="0" applyAlignment="1" applyBorder="1" applyFont="1" applyNumberFormat="1">
      <alignment horizontal="center" vertical="center"/>
    </xf>
    <xf borderId="26" fillId="2" fontId="1" numFmtId="0" xfId="0" applyAlignment="1" applyBorder="1" applyFont="1">
      <alignment horizontal="center" shrinkToFit="0" vertical="center" wrapText="1"/>
    </xf>
    <xf borderId="27" fillId="0" fontId="2" numFmtId="0" xfId="0" applyBorder="1" applyFont="1"/>
    <xf borderId="28" fillId="2" fontId="1" numFmtId="164" xfId="0" applyAlignment="1" applyBorder="1" applyFont="1" applyNumberFormat="1">
      <alignment horizontal="center" readingOrder="0" shrinkToFit="0" vertical="center" wrapText="1"/>
    </xf>
    <xf borderId="28" fillId="2" fontId="1" numFmtId="0" xfId="0" applyAlignment="1" applyBorder="1" applyFont="1">
      <alignment horizontal="center" shrinkToFit="0" vertical="center" wrapText="1"/>
    </xf>
    <xf borderId="28" fillId="2" fontId="3" numFmtId="0" xfId="0" applyAlignment="1" applyBorder="1" applyFont="1">
      <alignment horizontal="center"/>
    </xf>
    <xf borderId="28" fillId="2" fontId="3" numFmtId="168" xfId="0" applyAlignment="1" applyBorder="1" applyFont="1" applyNumberFormat="1">
      <alignment horizontal="center"/>
    </xf>
    <xf borderId="28" fillId="2" fontId="3" numFmtId="166" xfId="0" applyAlignment="1" applyBorder="1" applyFont="1" applyNumberFormat="1">
      <alignment horizontal="center"/>
    </xf>
    <xf borderId="29" fillId="2" fontId="3" numFmtId="169" xfId="0" applyAlignment="1" applyBorder="1" applyFont="1" applyNumberFormat="1">
      <alignment horizontal="center"/>
    </xf>
    <xf borderId="6" fillId="2" fontId="3" numFmtId="167" xfId="0" applyBorder="1" applyFont="1" applyNumberFormat="1"/>
    <xf borderId="30" fillId="2" fontId="1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33" fillId="2" fontId="3" numFmtId="0" xfId="0" applyAlignment="1" applyBorder="1" applyFont="1">
      <alignment horizontal="center" vertical="center"/>
    </xf>
    <xf borderId="34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6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9" xfId="0" applyFont="1" applyNumberFormat="1"/>
    <xf borderId="0" fillId="0" fontId="3" numFmtId="167" xfId="0" applyFont="1" applyNumberFormat="1"/>
    <xf borderId="0" fillId="0" fontId="3" numFmtId="17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74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f>C13</f>
        <v>45099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4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5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6" t="s">
        <v>19</v>
      </c>
      <c r="F9" s="27" t="s">
        <v>20</v>
      </c>
      <c r="G9" s="24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8" t="s">
        <v>22</v>
      </c>
      <c r="F10" s="14"/>
      <c r="G10" s="14"/>
      <c r="H10" s="14"/>
      <c r="I10" s="14"/>
      <c r="J10" s="14"/>
      <c r="K10" s="14"/>
      <c r="L10" s="14"/>
      <c r="M10" s="14"/>
      <c r="N10" s="14"/>
      <c r="O10" s="17"/>
      <c r="P10" s="29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30" t="s">
        <v>23</v>
      </c>
      <c r="B11" s="31" t="s">
        <v>24</v>
      </c>
      <c r="C11" s="31" t="s">
        <v>25</v>
      </c>
      <c r="D11" s="31" t="s">
        <v>26</v>
      </c>
      <c r="E11" s="31" t="s">
        <v>27</v>
      </c>
      <c r="F11" s="31" t="s">
        <v>28</v>
      </c>
      <c r="G11" s="31" t="s">
        <v>29</v>
      </c>
      <c r="H11" s="31" t="s">
        <v>30</v>
      </c>
      <c r="I11" s="31" t="s">
        <v>31</v>
      </c>
      <c r="J11" s="31" t="s">
        <v>32</v>
      </c>
      <c r="K11" s="31" t="s">
        <v>33</v>
      </c>
      <c r="L11" s="31" t="s">
        <v>34</v>
      </c>
      <c r="M11" s="31" t="s">
        <v>35</v>
      </c>
      <c r="N11" s="31" t="s">
        <v>36</v>
      </c>
      <c r="O11" s="32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177.75" customHeight="1">
      <c r="A12" s="33">
        <v>1.0</v>
      </c>
      <c r="B12" s="34" t="s">
        <v>38</v>
      </c>
      <c r="C12" s="33" t="s">
        <v>2</v>
      </c>
      <c r="D12" s="35">
        <v>8.6008602E7</v>
      </c>
      <c r="E12" s="34" t="s">
        <v>39</v>
      </c>
      <c r="F12" s="36" t="s">
        <v>40</v>
      </c>
      <c r="G12" s="37" t="s">
        <v>41</v>
      </c>
      <c r="H12" s="38">
        <v>45101.0</v>
      </c>
      <c r="I12" s="39">
        <v>45130.0</v>
      </c>
      <c r="J12" s="34">
        <v>1.0</v>
      </c>
      <c r="K12" s="33">
        <v>1.0</v>
      </c>
      <c r="L12" s="33" t="s">
        <v>42</v>
      </c>
      <c r="M12" s="40">
        <v>1160000.0</v>
      </c>
      <c r="N12" s="40">
        <f>+J12*M12</f>
        <v>1160000</v>
      </c>
      <c r="O12" s="34" t="s">
        <v>43</v>
      </c>
      <c r="P12" s="41"/>
      <c r="Q12" s="41"/>
      <c r="R12" s="42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t="48.0" customHeight="1">
      <c r="A13" s="43" t="s">
        <v>44</v>
      </c>
      <c r="B13" s="44"/>
      <c r="C13" s="45">
        <v>45099.0</v>
      </c>
      <c r="D13" s="46" t="s">
        <v>45</v>
      </c>
      <c r="E13" s="45">
        <v>45103.0</v>
      </c>
      <c r="F13" s="47"/>
      <c r="G13" s="47"/>
      <c r="H13" s="47"/>
      <c r="I13" s="48"/>
      <c r="J13" s="47"/>
      <c r="K13" s="47"/>
      <c r="L13" s="47"/>
      <c r="M13" s="49"/>
      <c r="N13" s="47"/>
      <c r="O13" s="50"/>
      <c r="P13" s="6"/>
      <c r="Q13" s="6"/>
      <c r="R13" s="51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46</v>
      </c>
      <c r="B14" s="21"/>
      <c r="C14" s="21"/>
      <c r="D14" s="19"/>
      <c r="E14" s="24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51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24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2" t="s">
        <v>50</v>
      </c>
      <c r="B16" s="53"/>
      <c r="C16" s="53"/>
      <c r="D16" s="54"/>
      <c r="E16" s="55" t="s">
        <v>51</v>
      </c>
      <c r="F16" s="53"/>
      <c r="G16" s="53"/>
      <c r="H16" s="53"/>
      <c r="I16" s="53"/>
      <c r="J16" s="53"/>
      <c r="K16" s="53"/>
      <c r="L16" s="53"/>
      <c r="M16" s="53"/>
      <c r="N16" s="53"/>
      <c r="O16" s="5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7"/>
      <c r="F35" s="6"/>
      <c r="G35" s="6"/>
      <c r="H35" s="6"/>
      <c r="I35" s="6"/>
      <c r="J35" s="6"/>
      <c r="K35" s="6"/>
      <c r="L35" s="6"/>
      <c r="M35" s="6"/>
      <c r="N35" s="6"/>
      <c r="O35" s="58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7"/>
      <c r="F36" s="6"/>
      <c r="G36" s="6"/>
      <c r="H36" s="6"/>
      <c r="I36" s="6"/>
      <c r="J36" s="6"/>
      <c r="K36" s="6"/>
      <c r="L36" s="6"/>
      <c r="M36" s="6"/>
      <c r="N36" s="6"/>
      <c r="O36" s="58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7"/>
      <c r="F37" s="6"/>
      <c r="G37" s="6"/>
      <c r="H37" s="6"/>
      <c r="I37" s="6"/>
      <c r="J37" s="6"/>
      <c r="K37" s="6"/>
      <c r="L37" s="6"/>
      <c r="M37" s="6"/>
      <c r="N37" s="6"/>
      <c r="O37" s="58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7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7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7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7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7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7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7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7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7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7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7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7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7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7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7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7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7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7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7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7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7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7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7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7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7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7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7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7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7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7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7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7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7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7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7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7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7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7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7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7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7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7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7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7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7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7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7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7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7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7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7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7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7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7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7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7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7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7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7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7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7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7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7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7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7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7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7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7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7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7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7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7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7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7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7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7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7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7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7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7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7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7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7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7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7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7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7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7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7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7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7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7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7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7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7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7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7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7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7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7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7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7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7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7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7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7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7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7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7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7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7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7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7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7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7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7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7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7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7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7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7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7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7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7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7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7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7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7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7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7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7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7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7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7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7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7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7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7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7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7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7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7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7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7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7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7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7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7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7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7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7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7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7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7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7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7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7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7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7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7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7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7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7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7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7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7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7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7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7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7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7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7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7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7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7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7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7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7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7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7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7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7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7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7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7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7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7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7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7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7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7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7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7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7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7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7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7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7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7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7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7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7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7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7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7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7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7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7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7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7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7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7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7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7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7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7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7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7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7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7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7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7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7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7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7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7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7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7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7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7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7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7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7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7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7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7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7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7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7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7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7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7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7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7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7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7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7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7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7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7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7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7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7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7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7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7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7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7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7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7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7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7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7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7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7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7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7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7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7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7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7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7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7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7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7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7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7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7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7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7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7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7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7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7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7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7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7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7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7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7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7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7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7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7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7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7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7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7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7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7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7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7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7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7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7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7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7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7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7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7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7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7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7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7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7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7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7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7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7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7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7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7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7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7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7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7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7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7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7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7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7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7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7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7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7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7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7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7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7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7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7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7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7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7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7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7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7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7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7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7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7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7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7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7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7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7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7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7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7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7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7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7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7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7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7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7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7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7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7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7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7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7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7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7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7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7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7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7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7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7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7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7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7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7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7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7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7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7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7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7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7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7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7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7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7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7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7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7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7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7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7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7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7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7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7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7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7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7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7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7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7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7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7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7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7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7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7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7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7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7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7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7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7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7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7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7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7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7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7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7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7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7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7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7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7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7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7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7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7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7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7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7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7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7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7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7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7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7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7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7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7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7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7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7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7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7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7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7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7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7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7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7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7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7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7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7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7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7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7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7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7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7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7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7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7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7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7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7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7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7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7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7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7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7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7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7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7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7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7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7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7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7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7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7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7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7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7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7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7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7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7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7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7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7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7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7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7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7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7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7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7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7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7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7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7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7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7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7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7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7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7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7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7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7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7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7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7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7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7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7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7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7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7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7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7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7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7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7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7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7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7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7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7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7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7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7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7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7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7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7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7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7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7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7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7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7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7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7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7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7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7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7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7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7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7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7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7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7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7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7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7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7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7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7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7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7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7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7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7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7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7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7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7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7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7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7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7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7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7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7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7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7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7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7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7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7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7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7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7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7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7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7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7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7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7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7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7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7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7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7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7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7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7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7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7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7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7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7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7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7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7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7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7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7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7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7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7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7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7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7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7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7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7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7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7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7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7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7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7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7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7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7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7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7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7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7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7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7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7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7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7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7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7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7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7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7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7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7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7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7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7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7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7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7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7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7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7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7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7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7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7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7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7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7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7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7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7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7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7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7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7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7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7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7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7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7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7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7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7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7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7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7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7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7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7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7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7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7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7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7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7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7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7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7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7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7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7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7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7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7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7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7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7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7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7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7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7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7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7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7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7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7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7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7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7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7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7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7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7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7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7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7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7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7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7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7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7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7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7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7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7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7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7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7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7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7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7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7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7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7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7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7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7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7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7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7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7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7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7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7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7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7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7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7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7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7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7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7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7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7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7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7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7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7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7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7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7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7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7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7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7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7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7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7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7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7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7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7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7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7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7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7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7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7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7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7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7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7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7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7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7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7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7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7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7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9"/>
      <c r="B989" s="59"/>
      <c r="C989" s="59"/>
      <c r="D989" s="59"/>
      <c r="E989" s="60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</row>
    <row r="990">
      <c r="A990" s="59"/>
      <c r="B990" s="59"/>
      <c r="C990" s="59"/>
      <c r="D990" s="59"/>
      <c r="E990" s="60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</row>
    <row r="991">
      <c r="A991" s="59"/>
      <c r="B991" s="59"/>
      <c r="C991" s="59"/>
      <c r="D991" s="59"/>
      <c r="E991" s="60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</row>
    <row r="992">
      <c r="A992" s="59"/>
      <c r="B992" s="59"/>
      <c r="C992" s="59"/>
      <c r="D992" s="59"/>
      <c r="E992" s="60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</row>
    <row r="993">
      <c r="A993" s="59"/>
      <c r="B993" s="59"/>
      <c r="C993" s="59"/>
      <c r="D993" s="59"/>
      <c r="E993" s="60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</row>
  </sheetData>
  <mergeCells count="23">
    <mergeCell ref="E7:O7"/>
    <mergeCell ref="E8:O8"/>
    <mergeCell ref="G9:O9"/>
    <mergeCell ref="E14:O14"/>
    <mergeCell ref="E15:O15"/>
    <mergeCell ref="E16:O16"/>
    <mergeCell ref="E10:O10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5.14"/>
    <col customWidth="1" min="3" max="26" width="10.71"/>
  </cols>
  <sheetData>
    <row r="1">
      <c r="A1" s="61">
        <f>+'SOLICITUD DE CONTRATO '!M12</f>
        <v>1160000</v>
      </c>
      <c r="B1" s="62">
        <f>+A1/30</f>
        <v>38666.66667</v>
      </c>
    </row>
    <row r="2">
      <c r="B2" s="62">
        <f>+B1*23</f>
        <v>889333.3333</v>
      </c>
    </row>
    <row r="4">
      <c r="A4" s="61">
        <f>+A1*8</f>
        <v>9280000</v>
      </c>
      <c r="B4" s="63">
        <f>+A4+B2</f>
        <v>10169333.33</v>
      </c>
    </row>
    <row r="11">
      <c r="A11" s="59">
        <v>1.0</v>
      </c>
      <c r="B11" s="62">
        <f>(3634104/30)*24</f>
        <v>2907283.2</v>
      </c>
      <c r="C11" s="59" t="s">
        <v>52</v>
      </c>
    </row>
    <row r="12">
      <c r="A12" s="59"/>
      <c r="B12" s="62">
        <f>(3634104*8)</f>
        <v>29072832</v>
      </c>
      <c r="C12" s="59" t="s">
        <v>53</v>
      </c>
    </row>
    <row r="13">
      <c r="A13" s="59"/>
      <c r="B13" s="62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