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o27+qUHLp8Oc+W7StC0iEHYOsYHZkPdf1GByJKHoNYk="/>
    </ext>
  </extLst>
</workbook>
</file>

<file path=xl/sharedStrings.xml><?xml version="1.0" encoding="utf-8"?>
<sst xmlns="http://schemas.openxmlformats.org/spreadsheetml/2006/main" count="57" uniqueCount="56">
  <si>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</si>
  <si>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</si>
  <si>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</si>
  <si>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</si>
  <si>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</si>
  <si>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</si>
  <si>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</si>
  <si>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</si>
  <si>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</si>
  <si>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</si>
  <si>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</si>
  <si>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</si>
  <si>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</si>
  <si>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</si>
  <si>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</si>
  <si>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</si>
  <si>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</si>
  <si>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</si>
  <si>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</si>
  <si>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</si>
  <si>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  X</t>
  </si>
  <si>
    <t>OBJETO DEL CONTRATO</t>
  </si>
  <si>
    <t>Prestación de servicios de un profesional  con experiencia en dirección y coordinación de proyectos de innovación en la ejecución del convenio IM - 13- 2023 suscrito al proyecto Vaqueando Gourmet  con NIT: 40.187.235-2 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</si>
  <si>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</si>
  <si>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</si>
  <si>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</si>
  <si>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</si>
  <si>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</si>
  <si>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</si>
  <si>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</si>
  <si>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</si>
  <si>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</si>
  <si>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</si>
  <si>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</si>
  <si>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</si>
  <si>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</si>
  <si>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</si>
  <si>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</si>
  <si>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</si>
  <si>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 xml:space="preserve">
17349198 
de Villavicencio</t>
  </si>
  <si>
    <t>JUAN CARLOS CARDOZO CHAPARRO</t>
  </si>
  <si>
    <t>1. Apoyar en la definición de los recorridos  y las rutas a desarrollar.
2. Asesoría y consultoría en diseño de estrategias y procesos.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</si>
  <si>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>1. Recorridos y rutas turísticas.                  
2. Diseño de estrategias y procesos. 
3. Informe mensual de trabajo realizado.</t>
  </si>
  <si>
    <t>2 MESES Y 7 DIAS</t>
  </si>
  <si>
    <t>MES</t>
  </si>
  <si>
    <t>Se realizarán tres pagos así: 
Pago 1: Un primer pago por valor de $2.000.000 a la entrega de la definición de recorridos y rutas, previa presentación de informe de actividades ejecutadas, informe de supervisión y acreditar los pagos al Sistema Integral de Seguridad Social y Aportes Parafiscales.
Pago 2: Un segundo pago por valor de $2.000.000 a la entrega de la definición de recorridos y rutas, previa presentación de informe de actividades ejecutadas, informe de supervisión y acreditar los pagos al Sistema Integral de Seguridad Social y Aportes Parafiscales.
Pago 3: Un tercer y último pago por valor de $2.000.000 a la entrega del diseño de estrategias y procesos,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</si>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</sst>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readingOrder="0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1" fillId="3" fontId="1" numFmtId="164" xfId="0" applyAlignment="1" applyBorder="1" applyFill="1" applyFont="1" applyNumberFormat="1">
      <alignment horizontal="center" readingOrder="0" shrinkToFit="0" vertical="center" wrapText="1"/>
    </xf>
    <xf borderId="19" fillId="3" fontId="1" numFmtId="0" xfId="0" applyAlignment="1" applyBorder="1" applyFont="1">
      <alignment horizontal="center" shrinkToFit="0" vertical="center" wrapText="1"/>
    </xf>
    <xf borderId="19" fillId="3" fontId="1" numFmtId="164" xfId="0" applyAlignment="1" applyBorder="1" applyFont="1" applyNumberFormat="1">
      <alignment horizontal="center" readingOrder="0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ont="1">
      <alignment horizontal="center"/>
    </xf>
    <xf borderId="29" fillId="2" fontId="3" numFmtId="0" xfId="0" applyBorder="1" applyFont="1"/>
    <xf borderId="16" fillId="3" fontId="3" numFmtId="0" xfId="0" applyAlignment="1" applyBorder="1" applyFont="1">
      <alignment horizontal="center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3" fontId="3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36" fillId="2" fontId="3" numFmtId="0" xfId="0" applyAlignment="1" applyBorder="1" applyFont="1">
      <alignment shrinkToFit="0" wrapText="1"/>
    </xf>
    <xf borderId="36" fillId="2" fontId="3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43.29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65.71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f>C13</f>
        <v>45099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33.0" customHeight="1">
      <c r="A12" s="31">
        <v>1.0</v>
      </c>
      <c r="B12" s="32" t="s">
        <v>38</v>
      </c>
      <c r="C12" s="31" t="s">
        <v>2</v>
      </c>
      <c r="D12" s="33" t="s">
        <v>39</v>
      </c>
      <c r="E12" s="34" t="s">
        <v>40</v>
      </c>
      <c r="F12" s="25" t="s">
        <v>41</v>
      </c>
      <c r="G12" s="25" t="s">
        <v>42</v>
      </c>
      <c r="H12" s="35">
        <v>45101.0</v>
      </c>
      <c r="I12" s="35">
        <v>45168.0</v>
      </c>
      <c r="J12" s="34" t="s">
        <v>43</v>
      </c>
      <c r="K12" s="31">
        <v>1.0</v>
      </c>
      <c r="L12" s="31" t="s">
        <v>44</v>
      </c>
      <c r="M12" s="36">
        <f>6000000/3</f>
        <v>2000000</v>
      </c>
      <c r="N12" s="37">
        <v>6000000.0</v>
      </c>
      <c r="O12" s="34" t="s">
        <v>45</v>
      </c>
      <c r="P12" s="38">
        <f>+M12/30</f>
        <v>66666.66667</v>
      </c>
      <c r="Q12" s="38"/>
      <c r="R12" s="39">
        <v>426666.0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27.75" customHeight="1">
      <c r="A13" s="40" t="s">
        <v>46</v>
      </c>
      <c r="B13" s="41"/>
      <c r="C13" s="42">
        <v>45099.0</v>
      </c>
      <c r="D13" s="43" t="s">
        <v>47</v>
      </c>
      <c r="E13" s="44">
        <v>45101.0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>
        <f>+R12-M12</f>
        <v>-1573334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50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51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52" t="s">
        <v>51</v>
      </c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51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3" t="s">
        <v>52</v>
      </c>
      <c r="B16" s="54"/>
      <c r="C16" s="54"/>
      <c r="D16" s="55"/>
      <c r="E16" s="56" t="s">
        <v>53</v>
      </c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5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1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1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1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1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1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1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1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1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1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1"/>
      <c r="F35" s="6"/>
      <c r="G35" s="6"/>
      <c r="H35" s="6"/>
      <c r="I35" s="6"/>
      <c r="J35" s="6"/>
      <c r="K35" s="6"/>
      <c r="L35" s="6"/>
      <c r="M35" s="6"/>
      <c r="N35" s="6"/>
      <c r="O35" s="6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1"/>
      <c r="F36" s="6"/>
      <c r="G36" s="6"/>
      <c r="H36" s="6"/>
      <c r="I36" s="6"/>
      <c r="J36" s="6"/>
      <c r="K36" s="6"/>
      <c r="L36" s="6"/>
      <c r="M36" s="6"/>
      <c r="N36" s="6"/>
      <c r="O36" s="6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1"/>
      <c r="F37" s="6"/>
      <c r="G37" s="6"/>
      <c r="H37" s="6"/>
      <c r="I37" s="6"/>
      <c r="J37" s="6"/>
      <c r="K37" s="6"/>
      <c r="L37" s="6"/>
      <c r="M37" s="6"/>
      <c r="N37" s="6"/>
      <c r="O37" s="6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1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1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1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1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1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1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1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1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1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1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1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1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1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1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1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1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1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1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1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1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1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1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1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1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1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1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1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1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1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1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1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1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1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1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1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1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1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1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1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1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1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1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1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1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1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1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1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1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1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1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1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1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1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1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1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1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1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1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1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1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1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1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1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1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1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1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1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1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1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1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1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1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1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1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1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1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1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1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1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1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1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1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1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1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1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1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1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1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1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1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1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1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1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1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1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1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1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1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1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1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1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1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1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1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1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1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1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1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1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1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1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1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1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1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1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1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1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1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1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1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1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1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1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1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1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1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1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1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1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1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1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1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1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1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1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1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1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1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1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1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1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1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1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1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1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1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1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1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1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1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1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1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1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1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3"/>
      <c r="B989" s="63"/>
      <c r="C989" s="63"/>
      <c r="D989" s="63"/>
      <c r="E989" s="64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</row>
    <row r="990">
      <c r="A990" s="63"/>
      <c r="B990" s="63"/>
      <c r="C990" s="63"/>
      <c r="D990" s="63"/>
      <c r="E990" s="64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3"/>
    </row>
    <row r="991">
      <c r="A991" s="63"/>
      <c r="B991" s="63"/>
      <c r="C991" s="63"/>
      <c r="D991" s="63"/>
      <c r="E991" s="64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</row>
    <row r="992">
      <c r="A992" s="63"/>
      <c r="B992" s="63"/>
      <c r="C992" s="63"/>
      <c r="D992" s="63"/>
      <c r="E992" s="64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</row>
    <row r="993">
      <c r="A993" s="63"/>
      <c r="B993" s="63"/>
      <c r="C993" s="63"/>
      <c r="D993" s="63"/>
      <c r="E993" s="64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5">
        <f>+'SOLICITUD DE CONTRATO '!M12</f>
        <v>2000000</v>
      </c>
      <c r="B1" s="66">
        <f>+A1/30</f>
        <v>66666.66667</v>
      </c>
    </row>
    <row r="2">
      <c r="B2" s="66">
        <f>+B1*23</f>
        <v>1533333.333</v>
      </c>
    </row>
    <row r="4">
      <c r="A4" s="65">
        <f>+A1*8</f>
        <v>16000000</v>
      </c>
      <c r="B4" s="67">
        <f>+A4+B2</f>
        <v>17533333.33</v>
      </c>
    </row>
    <row r="11">
      <c r="A11" s="68">
        <v>1.0</v>
      </c>
      <c r="B11" s="66">
        <f>(3634104/30)*24</f>
        <v>2907283.2</v>
      </c>
      <c r="C11" s="63" t="s">
        <v>54</v>
      </c>
    </row>
    <row r="12">
      <c r="A12" s="63"/>
      <c r="B12" s="66">
        <f>(3634104*8)</f>
        <v>29072832</v>
      </c>
      <c r="C12" s="63" t="s">
        <v>55</v>
      </c>
    </row>
    <row r="13">
      <c r="A13" s="63"/>
      <c r="B13" s="66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