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UzXINaLCXRJUQ2Ggl2Wjs5EiR5c8AxEWn7XnvHKcI3Q="/>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<sst xmlns="http://schemas.openxmlformats.org/spreadsheetml/2006/main" count="55" uniqueCount="54">
  <si>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</si>
  <si>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</si>
  <si>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</si>
  <si>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</si>
  <si>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</si>
  <si>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</si>
  <si>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</si>
  <si>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</si>
  <si>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</si>
  <si>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</si>
  <si>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</si>
  <si>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</si>
  <si>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</si>
  <si>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</si>
  <si>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</si>
  <si>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</si>
  <si>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</si>
  <si>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</si>
  <si>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</si>
  <si>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</si>
  <si>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</si>
  <si>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</si>
  <si>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CONTRATAR LA PRESTACIÓN DE SERVICIOS DE UN VETERINARIO ZOOTECNISTA EN LA EJECUCIÓN DEL CONVENIO IM-21-2023 SUSCRITO CON LA EMPRESA LACTEOS OASIS CON NIT 15385035-4 EN EL MARCO DEL PROYECTO DE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</si>
  <si>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</si>
  <si>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</si>
  <si>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</si>
  <si>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</si>
  <si>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</si>
  <si>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</si>
  <si>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</si>
  <si>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</si>
  <si>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</si>
  <si>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</si>
  <si>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</si>
  <si>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</si>
  <si>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</si>
  <si>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</si>
  <si>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</si>
  <si>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</si>
  <si>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CAMILO ERNESTO PACHECHO PEREZ</t>
  </si>
  <si>
    <t xml:space="preserve">1, Examinar la salud de lo bovinos.
2, Llevar bitácora de nacimientos y pesos..
3, Monitorear ordeño en comienzos de lactancia para evitar mastitis. 
4, Tomar muestras de la leche para entregar al laboratorio.
5, Elaborar formulas para los concentrados bovinos.
6, Presentar un informe mensual de actividades incluyendo anexos y soportes. 
7, Realizar el correcto archivo documental físico y digital en la plataforma DRIVE del proyecto.
8, Encontrarse al día por concepto de seguridad social, Arl y prestaciones sociales para el respectivo proceso de pago (Sí aplica). 
9, Las demás actividades que le sean solicitadas de acuerdo con el objeto contractual.
</t>
  </si>
  <si>
    <t xml:space="preserve">1, Entrega Informe Inicial de los Bovinos de la empresa LACTEOS OASIS.
2, Entrega de planilla de los datos obtenidos.
3, Realizar Informe mensual de los resultados obtenidos (mes de inicio y mes de terminación) de la implementación del prototipo. 
4, Realizar toma de muestreo de la leche para entrega y análisis de laboratorio (mes de inicio y mes de terminación). 
5, Entrega de formulas obtenidas mediante informe escrito. </t>
  </si>
  <si>
    <t>MES</t>
  </si>
  <si>
    <t xml:space="preserve">Se realizarán dos pagos así: 
Pago 1: Un primer pago por valor de $3,500.000 a la entrega de: Entrega Informe Inicial de los Bovinos de la empresa LACTEOS OASIS, Entrega de planilla de los datos obtenidos, y Realizar Informe mensual de los resultados obtenidos (mes de inicio y mes de terminación) de la implementación del prototipo. y previa presentación de informe de actividades ejecutadas, informe de supervisión y acreditar los pagos al Sistema Integral de Seguridad Social y Aportes Parafiscales. 
Pago 2: un segundo y último pago por valor de $3,500.000 a la entrega de: Realizar Informe mensual de los resultados obtenidos (mes de inicio y mes de terminación) de la implementación del prototipo, Realizar toma de muestreo de la leche para entrega y análisis de laboratorio (mes de inicio y mes de terminación) y Entrega de formulas obtenidas mediante informe escrito.  de las obligaciones,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al 100% de los entregables contratados y el visto bueno y aprobación del supervisor, acreditación de pagos a salud, pensión y ARL).
</t>
  </si>
  <si>
    <t>FECHA DE INICIO DE SOLICITUD:</t>
  </si>
  <si>
    <t>FECHA DE FINALIZACION DE SOLICITUD:</t>
  </si>
  <si>
    <t xml:space="preserve">NOMBRE Y CC SUPERVISOR DEL CONTRATO </t>
  </si>
  <si>
    <t>MARIA ALEJANDRA VELSAQUEZ LOPEZ - CC 40330674</t>
  </si>
  <si>
    <t>NOMBRE DE QUIEN SOLICITA</t>
  </si>
  <si>
    <t>HARRISON JAIME PARRA HERNANDEZ</t>
  </si>
  <si>
    <t>CARGO DE QUIEN SOLICITA</t>
  </si>
  <si>
    <t>ASESOR TECNICO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</si>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</sst>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scheme val="minor"/>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2" fontId="3" numFmtId="164" xfId="0" applyAlignment="1" applyBorder="1" applyFont="1" applyNumberFormat="1">
      <alignment horizontal="center" readingOrder="0" vertical="center"/>
    </xf>
    <xf borderId="21" fillId="2" fontId="3" numFmtId="165" xfId="0" applyAlignment="1" applyBorder="1" applyFont="1" applyNumberFormat="1">
      <alignment horizontal="center" vertical="center"/>
    </xf>
    <xf borderId="21" fillId="2" fontId="3" numFmtId="0" xfId="0" applyAlignment="1" applyBorder="1" applyFont="1">
      <alignment horizontal="left"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9" fillId="2" fontId="3" numFmtId="0" xfId="0" applyAlignment="1" applyBorder="1" applyFont="1">
      <alignment horizontal="center" readingOrder="0" vertical="center"/>
    </xf>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readingOrder="0"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45079.0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324.0" customHeight="1">
      <c r="A12" s="31">
        <v>1.0</v>
      </c>
      <c r="B12" s="32" t="s">
        <v>38</v>
      </c>
      <c r="C12" s="31" t="s">
        <v>2</v>
      </c>
      <c r="D12" s="33">
        <v>8.6047904E7</v>
      </c>
      <c r="E12" s="32" t="s">
        <v>39</v>
      </c>
      <c r="F12" s="25" t="s">
        <v>40</v>
      </c>
      <c r="G12" s="25" t="s">
        <v>41</v>
      </c>
      <c r="H12" s="34">
        <v>45091.0</v>
      </c>
      <c r="I12" s="34">
        <v>45151.0</v>
      </c>
      <c r="J12" s="32">
        <v>2.0</v>
      </c>
      <c r="K12" s="31">
        <v>1.0</v>
      </c>
      <c r="L12" s="31" t="s">
        <v>42</v>
      </c>
      <c r="M12" s="35">
        <v>3500000.0</v>
      </c>
      <c r="N12" s="35">
        <f>+J12*M12</f>
        <v>7000000</v>
      </c>
      <c r="O12" s="36" t="s">
        <v>43</v>
      </c>
      <c r="P12" s="37"/>
      <c r="Q12" s="37"/>
      <c r="R12" s="38"/>
      <c r="S12" s="37"/>
      <c r="T12" s="37"/>
      <c r="U12" s="37"/>
      <c r="V12" s="37"/>
      <c r="W12" s="37"/>
      <c r="X12" s="37"/>
      <c r="Y12" s="37"/>
      <c r="Z12" s="37"/>
      <c r="AA12" s="37"/>
      <c r="AB12" s="37"/>
      <c r="AC12" s="37"/>
      <c r="AD12" s="37"/>
      <c r="AE12" s="37"/>
    </row>
    <row r="13" ht="48.0" customHeight="1">
      <c r="A13" s="39" t="s">
        <v>44</v>
      </c>
      <c r="B13" s="40"/>
      <c r="C13" s="41">
        <v>45079.0</v>
      </c>
      <c r="D13" s="42" t="s">
        <v>45</v>
      </c>
      <c r="E13" s="41">
        <v>45082.0</v>
      </c>
      <c r="F13" s="43"/>
      <c r="G13" s="43"/>
      <c r="H13" s="43"/>
      <c r="I13" s="44"/>
      <c r="J13" s="43"/>
      <c r="K13" s="43"/>
      <c r="L13" s="43"/>
      <c r="M13" s="45"/>
      <c r="N13" s="43"/>
      <c r="O13" s="46"/>
      <c r="P13" s="6"/>
      <c r="Q13" s="6"/>
      <c r="R13" s="47"/>
      <c r="S13" s="6"/>
      <c r="T13" s="6"/>
      <c r="U13" s="6"/>
      <c r="V13" s="6"/>
      <c r="W13" s="6"/>
      <c r="X13" s="6"/>
      <c r="Y13" s="6"/>
      <c r="Z13" s="6"/>
      <c r="AA13" s="6"/>
      <c r="AB13" s="6"/>
      <c r="AC13" s="6"/>
      <c r="AD13" s="6"/>
      <c r="AE13" s="6"/>
    </row>
    <row r="14" ht="33.75" customHeight="1">
      <c r="A14" s="22" t="s">
        <v>46</v>
      </c>
      <c r="B14" s="21"/>
      <c r="C14" s="21"/>
      <c r="D14" s="19"/>
      <c r="E14" s="48" t="s">
        <v>47</v>
      </c>
      <c r="F14" s="21"/>
      <c r="G14" s="21"/>
      <c r="H14" s="21"/>
      <c r="I14" s="21"/>
      <c r="J14" s="21"/>
      <c r="K14" s="21"/>
      <c r="L14" s="21"/>
      <c r="M14" s="21"/>
      <c r="N14" s="21"/>
      <c r="O14" s="10"/>
      <c r="P14" s="6"/>
      <c r="Q14" s="6"/>
      <c r="R14" s="47"/>
      <c r="S14" s="6"/>
      <c r="T14" s="6"/>
      <c r="U14" s="6"/>
      <c r="V14" s="6"/>
      <c r="W14" s="6"/>
      <c r="X14" s="6"/>
      <c r="Y14" s="6"/>
      <c r="Z14" s="6"/>
      <c r="AA14" s="6"/>
      <c r="AB14" s="6"/>
      <c r="AC14" s="6"/>
      <c r="AD14" s="6"/>
      <c r="AE14" s="6"/>
    </row>
    <row r="15">
      <c r="A15" s="22" t="s">
        <v>48</v>
      </c>
      <c r="B15" s="21"/>
      <c r="C15" s="21"/>
      <c r="D15" s="19"/>
      <c r="E15" s="48"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49" t="s">
        <v>50</v>
      </c>
      <c r="B16" s="50"/>
      <c r="C16" s="50"/>
      <c r="D16" s="51"/>
      <c r="E16" s="52" t="s">
        <v>51</v>
      </c>
      <c r="F16" s="50"/>
      <c r="G16" s="50"/>
      <c r="H16" s="50"/>
      <c r="I16" s="50"/>
      <c r="J16" s="50"/>
      <c r="K16" s="50"/>
      <c r="L16" s="50"/>
      <c r="M16" s="50"/>
      <c r="N16" s="50"/>
      <c r="O16" s="53"/>
      <c r="P16" s="6"/>
      <c r="Q16" s="6"/>
      <c r="R16" s="6"/>
      <c r="S16" s="6"/>
      <c r="T16" s="6"/>
      <c r="U16" s="6"/>
      <c r="V16" s="6"/>
      <c r="W16" s="6"/>
      <c r="X16" s="6"/>
      <c r="Y16" s="6"/>
      <c r="Z16" s="6"/>
      <c r="AA16" s="6"/>
      <c r="AB16" s="6"/>
      <c r="AC16" s="6"/>
      <c r="AD16" s="6"/>
      <c r="AE16" s="6"/>
    </row>
    <row r="17" ht="15.75" customHeight="1">
      <c r="A17" s="6"/>
      <c r="B17" s="6"/>
      <c r="C17" s="6"/>
      <c r="D17" s="6"/>
      <c r="E17" s="54"/>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4"/>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4"/>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4"/>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4"/>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4"/>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4"/>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4"/>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4"/>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4"/>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4"/>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4"/>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4"/>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4"/>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4"/>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4"/>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4"/>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4"/>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4"/>
      <c r="F35" s="6"/>
      <c r="G35" s="6"/>
      <c r="H35" s="6"/>
      <c r="I35" s="6"/>
      <c r="J35" s="6"/>
      <c r="K35" s="6"/>
      <c r="L35" s="6"/>
      <c r="M35" s="6"/>
      <c r="N35" s="6"/>
      <c r="O35" s="55"/>
      <c r="P35" s="6"/>
      <c r="Q35" s="6"/>
      <c r="R35" s="6"/>
      <c r="S35" s="6"/>
      <c r="T35" s="6"/>
      <c r="U35" s="6"/>
      <c r="V35" s="6"/>
      <c r="W35" s="6"/>
      <c r="X35" s="6"/>
      <c r="Y35" s="6"/>
      <c r="Z35" s="6"/>
      <c r="AA35" s="6"/>
      <c r="AB35" s="6"/>
      <c r="AC35" s="6"/>
      <c r="AD35" s="6"/>
      <c r="AE35" s="6"/>
    </row>
    <row r="36" ht="15.75" customHeight="1">
      <c r="A36" s="6"/>
      <c r="B36" s="6"/>
      <c r="C36" s="6"/>
      <c r="D36" s="6"/>
      <c r="E36" s="54"/>
      <c r="F36" s="6"/>
      <c r="G36" s="6"/>
      <c r="H36" s="6"/>
      <c r="I36" s="6"/>
      <c r="J36" s="6"/>
      <c r="K36" s="6"/>
      <c r="L36" s="6"/>
      <c r="M36" s="6"/>
      <c r="N36" s="6"/>
      <c r="O36" s="55"/>
      <c r="P36" s="6"/>
      <c r="Q36" s="6"/>
      <c r="R36" s="6"/>
      <c r="S36" s="6"/>
      <c r="T36" s="6"/>
      <c r="U36" s="6"/>
      <c r="V36" s="6"/>
      <c r="W36" s="6"/>
      <c r="X36" s="6"/>
      <c r="Y36" s="6"/>
      <c r="Z36" s="6"/>
      <c r="AA36" s="6"/>
      <c r="AB36" s="6"/>
      <c r="AC36" s="6"/>
      <c r="AD36" s="6"/>
      <c r="AE36" s="6"/>
    </row>
    <row r="37" ht="15.75" customHeight="1">
      <c r="A37" s="6"/>
      <c r="B37" s="6"/>
      <c r="C37" s="6"/>
      <c r="D37" s="6"/>
      <c r="E37" s="54"/>
      <c r="F37" s="6"/>
      <c r="G37" s="6"/>
      <c r="H37" s="6"/>
      <c r="I37" s="6"/>
      <c r="J37" s="6"/>
      <c r="K37" s="6"/>
      <c r="L37" s="6"/>
      <c r="M37" s="6"/>
      <c r="N37" s="6"/>
      <c r="O37" s="55"/>
      <c r="P37" s="6"/>
      <c r="Q37" s="6"/>
      <c r="R37" s="6"/>
      <c r="S37" s="6"/>
      <c r="T37" s="6"/>
      <c r="U37" s="6"/>
      <c r="V37" s="6"/>
      <c r="W37" s="6"/>
      <c r="X37" s="6"/>
      <c r="Y37" s="6"/>
      <c r="Z37" s="6"/>
      <c r="AA37" s="6"/>
      <c r="AB37" s="6"/>
      <c r="AC37" s="6"/>
      <c r="AD37" s="6"/>
      <c r="AE37" s="6"/>
    </row>
    <row r="38" ht="15.75" customHeight="1">
      <c r="A38" s="6"/>
      <c r="B38" s="6"/>
      <c r="C38" s="6"/>
      <c r="D38" s="6"/>
      <c r="E38" s="54"/>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4"/>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4"/>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4"/>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4"/>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4"/>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4"/>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4"/>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4"/>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4"/>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4"/>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4"/>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4"/>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4"/>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4"/>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4"/>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4"/>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4"/>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4"/>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4"/>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4"/>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4"/>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4"/>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4"/>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4"/>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4"/>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4"/>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4"/>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4"/>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4"/>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4"/>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4"/>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4"/>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4"/>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4"/>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4"/>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4"/>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4"/>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4"/>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4"/>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4"/>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4"/>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4"/>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4"/>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4"/>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4"/>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4"/>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4"/>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4"/>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4"/>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4"/>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4"/>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4"/>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4"/>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4"/>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4"/>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4"/>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4"/>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4"/>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4"/>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4"/>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4"/>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4"/>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4"/>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4"/>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4"/>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4"/>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4"/>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4"/>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4"/>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4"/>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4"/>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4"/>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4"/>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4"/>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4"/>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4"/>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4"/>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4"/>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4"/>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4"/>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4"/>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4"/>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4"/>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4"/>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4"/>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4"/>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4"/>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4"/>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4"/>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4"/>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4"/>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4"/>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4"/>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4"/>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4"/>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4"/>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4"/>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4"/>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4"/>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4"/>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4"/>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4"/>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4"/>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4"/>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4"/>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4"/>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4"/>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4"/>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4"/>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4"/>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4"/>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4"/>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4"/>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4"/>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4"/>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4"/>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4"/>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4"/>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4"/>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4"/>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4"/>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4"/>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4"/>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4"/>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4"/>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4"/>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4"/>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4"/>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4"/>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4"/>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4"/>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4"/>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4"/>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4"/>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4"/>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4"/>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4"/>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4"/>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4"/>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4"/>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4"/>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4"/>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4"/>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4"/>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4"/>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4"/>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4"/>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4"/>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4"/>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4"/>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4"/>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4"/>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4"/>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4"/>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4"/>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4"/>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4"/>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4"/>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4"/>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4"/>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4"/>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4"/>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4"/>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4"/>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4"/>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4"/>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4"/>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4"/>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4"/>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4"/>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4"/>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4"/>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4"/>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4"/>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4"/>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4"/>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4"/>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4"/>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4"/>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4"/>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4"/>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4"/>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4"/>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4"/>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4"/>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4"/>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4"/>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4"/>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4"/>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4"/>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4"/>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4"/>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4"/>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4"/>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4"/>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4"/>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4"/>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4"/>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4"/>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4"/>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4"/>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4"/>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4"/>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4"/>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4"/>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4"/>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4"/>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4"/>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4"/>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4"/>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4"/>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4"/>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4"/>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4"/>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4"/>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4"/>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4"/>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4"/>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4"/>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4"/>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4"/>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4"/>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4"/>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4"/>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4"/>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4"/>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4"/>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4"/>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4"/>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4"/>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4"/>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4"/>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4"/>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4"/>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4"/>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4"/>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4"/>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4"/>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4"/>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4"/>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4"/>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4"/>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4"/>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4"/>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4"/>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4"/>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4"/>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4"/>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4"/>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4"/>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4"/>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4"/>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4"/>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4"/>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4"/>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4"/>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4"/>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4"/>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4"/>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4"/>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4"/>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4"/>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4"/>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4"/>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4"/>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4"/>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4"/>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4"/>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4"/>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4"/>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4"/>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4"/>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4"/>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4"/>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4"/>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4"/>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4"/>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4"/>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4"/>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4"/>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4"/>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4"/>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4"/>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4"/>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4"/>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4"/>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4"/>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4"/>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4"/>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4"/>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4"/>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4"/>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4"/>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4"/>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4"/>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4"/>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4"/>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4"/>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4"/>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4"/>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4"/>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4"/>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4"/>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4"/>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4"/>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4"/>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4"/>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4"/>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4"/>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4"/>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4"/>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4"/>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4"/>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4"/>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4"/>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4"/>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4"/>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4"/>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4"/>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4"/>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4"/>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4"/>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4"/>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4"/>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4"/>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4"/>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4"/>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4"/>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4"/>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4"/>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4"/>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4"/>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4"/>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4"/>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4"/>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4"/>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4"/>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4"/>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4"/>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4"/>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4"/>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4"/>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4"/>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4"/>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4"/>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4"/>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4"/>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4"/>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4"/>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4"/>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4"/>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4"/>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4"/>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4"/>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4"/>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4"/>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4"/>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4"/>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4"/>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4"/>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4"/>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4"/>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4"/>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4"/>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4"/>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4"/>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4"/>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4"/>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4"/>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4"/>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4"/>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4"/>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4"/>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4"/>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4"/>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4"/>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4"/>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4"/>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4"/>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4"/>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4"/>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4"/>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4"/>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4"/>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4"/>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4"/>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4"/>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4"/>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4"/>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4"/>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4"/>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4"/>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4"/>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4"/>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4"/>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4"/>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4"/>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4"/>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4"/>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4"/>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4"/>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4"/>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4"/>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4"/>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4"/>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4"/>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4"/>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4"/>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4"/>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4"/>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4"/>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4"/>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4"/>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4"/>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4"/>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4"/>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4"/>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4"/>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4"/>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4"/>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4"/>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4"/>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4"/>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4"/>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4"/>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4"/>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4"/>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4"/>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4"/>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4"/>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4"/>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4"/>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4"/>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4"/>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4"/>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4"/>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4"/>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4"/>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4"/>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4"/>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4"/>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4"/>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4"/>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4"/>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4"/>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4"/>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4"/>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4"/>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4"/>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4"/>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4"/>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4"/>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4"/>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4"/>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4"/>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4"/>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4"/>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4"/>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4"/>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4"/>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4"/>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4"/>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4"/>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4"/>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4"/>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4"/>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4"/>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4"/>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4"/>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4"/>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4"/>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4"/>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4"/>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4"/>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4"/>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4"/>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4"/>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4"/>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4"/>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4"/>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4"/>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4"/>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4"/>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4"/>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4"/>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4"/>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4"/>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4"/>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4"/>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4"/>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4"/>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4"/>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4"/>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4"/>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4"/>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4"/>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4"/>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4"/>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4"/>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4"/>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4"/>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4"/>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4"/>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4"/>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4"/>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4"/>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4"/>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4"/>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4"/>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4"/>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4"/>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4"/>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4"/>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4"/>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4"/>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4"/>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4"/>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4"/>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4"/>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4"/>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4"/>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4"/>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4"/>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4"/>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4"/>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4"/>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4"/>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4"/>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4"/>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4"/>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4"/>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4"/>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4"/>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4"/>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4"/>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4"/>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4"/>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4"/>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4"/>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4"/>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4"/>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4"/>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4"/>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4"/>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4"/>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4"/>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4"/>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4"/>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4"/>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4"/>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4"/>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4"/>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4"/>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4"/>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4"/>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4"/>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4"/>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4"/>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4"/>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4"/>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4"/>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4"/>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4"/>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4"/>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4"/>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4"/>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4"/>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4"/>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4"/>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4"/>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4"/>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4"/>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4"/>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4"/>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4"/>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4"/>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4"/>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4"/>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4"/>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4"/>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4"/>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4"/>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4"/>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4"/>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4"/>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4"/>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4"/>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4"/>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4"/>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4"/>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4"/>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4"/>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4"/>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4"/>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4"/>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4"/>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4"/>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4"/>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4"/>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4"/>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4"/>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4"/>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4"/>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4"/>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4"/>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4"/>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4"/>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4"/>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4"/>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4"/>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4"/>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4"/>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4"/>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4"/>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4"/>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4"/>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4"/>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4"/>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4"/>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4"/>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4"/>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4"/>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4"/>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4"/>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4"/>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4"/>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4"/>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4"/>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4"/>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4"/>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4"/>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4"/>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4"/>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4"/>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4"/>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4"/>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4"/>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4"/>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4"/>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4"/>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4"/>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4"/>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4"/>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4"/>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4"/>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4"/>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4"/>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4"/>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4"/>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4"/>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4"/>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4"/>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4"/>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4"/>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4"/>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4"/>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4"/>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4"/>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4"/>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4"/>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4"/>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4"/>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4"/>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4"/>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4"/>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4"/>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4"/>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4"/>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4"/>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4"/>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4"/>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4"/>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4"/>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4"/>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4"/>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4"/>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4"/>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4"/>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4"/>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4"/>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4"/>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4"/>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4"/>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4"/>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4"/>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4"/>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4"/>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4"/>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4"/>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4"/>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4"/>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4"/>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4"/>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4"/>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4"/>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4"/>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4"/>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4"/>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4"/>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4"/>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4"/>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4"/>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4"/>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4"/>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4"/>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4"/>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4"/>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4"/>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4"/>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4"/>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4"/>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4"/>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4"/>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4"/>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4"/>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4"/>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4"/>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4"/>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4"/>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4"/>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4"/>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4"/>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4"/>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4"/>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4"/>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4"/>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4"/>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4"/>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4"/>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4"/>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4"/>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4"/>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4"/>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4"/>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4"/>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4"/>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4"/>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4"/>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4"/>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4"/>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4"/>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4"/>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4"/>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4"/>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4"/>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4"/>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4"/>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4"/>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4"/>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4"/>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4"/>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4"/>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4"/>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4"/>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4"/>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4"/>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4"/>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4"/>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4"/>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4"/>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4"/>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4"/>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4"/>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4"/>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4"/>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4"/>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4"/>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4"/>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4"/>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4"/>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4"/>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4"/>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4"/>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4"/>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4"/>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4"/>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4"/>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4"/>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4"/>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4"/>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4"/>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4"/>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4"/>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4"/>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4"/>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4"/>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4"/>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4"/>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4"/>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4"/>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4"/>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4"/>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4"/>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4"/>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4"/>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4"/>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4"/>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4"/>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4"/>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4"/>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4"/>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4"/>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4"/>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4"/>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4"/>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4"/>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4"/>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4"/>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4"/>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4"/>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4"/>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4"/>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4"/>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4"/>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4"/>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4"/>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4"/>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4"/>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4"/>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4"/>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4"/>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4"/>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4"/>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4"/>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4"/>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4"/>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4"/>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4"/>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4"/>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4"/>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4"/>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4"/>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4"/>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4"/>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4"/>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4"/>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4"/>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4"/>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4"/>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4"/>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4"/>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4"/>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4"/>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4"/>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4"/>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4"/>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4"/>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4"/>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4"/>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4"/>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4"/>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4"/>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4"/>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4"/>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4"/>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4"/>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4"/>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4"/>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4"/>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4"/>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4"/>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4"/>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4"/>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4"/>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4"/>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4"/>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4"/>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4"/>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4"/>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4"/>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4"/>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4"/>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4"/>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4"/>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4"/>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4"/>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4"/>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4"/>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4"/>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4"/>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4"/>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4"/>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4"/>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4"/>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4"/>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4"/>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4"/>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4"/>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4"/>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4"/>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4"/>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4"/>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4"/>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4"/>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4"/>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4"/>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4"/>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4"/>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4"/>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4"/>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4"/>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4"/>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4"/>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4"/>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4"/>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4"/>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4"/>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4"/>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4"/>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4"/>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4"/>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4"/>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4"/>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4"/>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4"/>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4"/>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4"/>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4"/>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4"/>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4"/>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4"/>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4"/>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4"/>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4"/>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4"/>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4"/>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4"/>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4"/>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4"/>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4"/>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4"/>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4"/>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4"/>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4"/>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4"/>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4"/>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4"/>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4"/>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4"/>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4"/>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4"/>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4"/>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4"/>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4"/>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4"/>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4"/>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4"/>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4"/>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4"/>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4"/>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6"/>
      <c r="B989" s="56"/>
      <c r="C989" s="56"/>
      <c r="D989" s="56"/>
      <c r="E989" s="57"/>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row>
    <row r="990">
      <c r="A990" s="56"/>
      <c r="B990" s="56"/>
      <c r="C990" s="56"/>
      <c r="D990" s="56"/>
      <c r="E990" s="57"/>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row>
    <row r="991">
      <c r="A991" s="56"/>
      <c r="B991" s="56"/>
      <c r="C991" s="56"/>
      <c r="D991" s="56"/>
      <c r="E991" s="57"/>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row>
    <row r="992">
      <c r="A992" s="56"/>
      <c r="B992" s="56"/>
      <c r="C992" s="56"/>
      <c r="D992" s="56"/>
      <c r="E992" s="57"/>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row>
    <row r="993">
      <c r="A993" s="56"/>
      <c r="B993" s="56"/>
      <c r="C993" s="56"/>
      <c r="D993" s="56"/>
      <c r="E993" s="57"/>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8">
        <f>+'SOLICITUD DE CONTRATO '!M12</f>
        <v>3500000</v>
      </c>
      <c r="B1" s="59">
        <f>+A1/30</f>
        <v>116666.6667</v>
      </c>
    </row>
    <row r="2">
      <c r="B2" s="59">
        <f>+B1*23</f>
        <v>2683333.333</v>
      </c>
    </row>
    <row r="4">
      <c r="A4" s="58">
        <f>+A1*8</f>
        <v>28000000</v>
      </c>
      <c r="B4" s="60">
        <f>+A4+B2</f>
        <v>30683333.33</v>
      </c>
    </row>
    <row r="11">
      <c r="A11" s="61">
        <v>1.0</v>
      </c>
      <c r="B11" s="59">
        <f>(3634104/30)*24</f>
        <v>2907283.2</v>
      </c>
      <c r="C11" s="56" t="s">
        <v>52</v>
      </c>
    </row>
    <row r="12">
      <c r="A12" s="56"/>
      <c r="B12" s="59">
        <f>(3634104*8)</f>
        <v>29072832</v>
      </c>
      <c r="C12" s="56" t="s">
        <v>53</v>
      </c>
    </row>
    <row r="13">
      <c r="A13" s="56"/>
      <c r="B13" s="59">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