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WcijMJG4iNSBzIc8fkGoXL3YV9OBhsz5mb16wpWjeOA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<sst xmlns="http://schemas.openxmlformats.org/spreadsheetml/2006/main" count="56" uniqueCount="55">
  <si>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</si>
  <si>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</si>
  <si>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</si>
  <si>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</si>
  <si>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</si>
  <si>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</si>
  <si>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</si>
  <si>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</si>
  <si>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</si>
  <si>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</si>
  <si>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</si>
  <si>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</si>
  <si>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</si>
  <si>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</si>
  <si>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</si>
  <si>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</si>
  <si>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</si>
  <si>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</si>
  <si>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</si>
  <si>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</si>
  <si>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</si>
  <si>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</si>
  <si>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CONTRATAR PRESTACIÓN DE SERVICIOS DE UN PROFESIONAL EN PRODUCCIÓN AGROPECUARIA EN LA EJECUCIÓN DEL CONVENIO IM-6-2023 SUSCRITO CON LA EMPRESA FINCA AGROTURISTICA LA BONANZA CON NIT 40381607-1 EN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</si>
  <si>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</si>
  <si>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</si>
  <si>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</si>
  <si>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</si>
  <si>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</si>
  <si>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</si>
  <si>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</si>
  <si>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</si>
  <si>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</si>
  <si>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</si>
  <si>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</si>
  <si>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</si>
  <si>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</si>
  <si>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</si>
  <si>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</si>
  <si>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</si>
  <si>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FRANCY JOHANNA
RODRIGUEZ SANTANA</t>
  </si>
  <si>
    <t>1. Realizar diseño del proceso y procedimientos de el producto innovador VACACIONES VAQUERAS EN BONANZA.
2. Elaborar mapa de procesos y procedimientos para las VACACIONES VAQUERAS EN BONANZA.
3. Asesoramiento y acompañamiento en la ejecucion del proyecto,
4.  Prueba piloto con 3 grupos de 35 grupo de mas de 100 personas dividido en la semana de vacaciones de mitad de año,
5.  Presentar un informe mensual de actividades incluyendo anexos y soportes. 
6. Realizar el correcto archivo documental físico y digital en la plataforma DRIVE del proyecto.
Encontrarse al día por concepto de seguridad social, Arl y prestaciones sociales para el respectivo proceso de pago (Sí aplica). 
7. Las demás actividades que le sean solicitadas de acuerdo con el objeto contractual.</t>
  </si>
  <si>
    <t>1. Entrega del proceso y procedimiento en formato PDF.
2. Entrega del mapa de procesos (Gráfico) en PDF
3. Informe de asesoria vimensual de resultados y alcances obtenidos,
4. Informe de resultado obtenido en las pruebas pilota.</t>
  </si>
  <si>
    <t>2 MESES Y 24 DIAS</t>
  </si>
  <si>
    <t>MES</t>
  </si>
  <si>
    <t>Se realizarán tres pagos así: 
Pago 1: un primer pago por valor de $2.416.666 a la entrega del diseño del proceso y procedimientos del producto innovador VACACIONES VAQUERAS EN BONANZA, previa presentación de informe de actividades ejecutadas, informe de supervisión y acreditar los pagos al Sistema Integral de Seguridad Social y Aportes Parafiscales. 
Pago 2: un segundo pago por valor de $2.416.666 a la entrega del mapa de procesos y procedimientos para las VACACIONES VAQUERAS EN BONANZA, y previa presentación de informe de actividades ejecutadas, informe de supervisión y acreditar los pagos al Sistema Integral de Seguridad Social y Aportes Parafiscales. 
Pago 3: un tercer y último pago por valor de $2.416.667 previa presentación de informe con asesoramiento y acompañamiento en la ejecucion del proyecto, evidencia de prueba piloto con 3 grupos de 35 grupo de mas de 100 personas dividido en la semana de vacaciones de mitad de año, y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</si>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</sst>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4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165" xfId="0" applyAlignment="1" applyBorder="1" applyFont="1" applyNumberFormat="1">
      <alignment horizontal="center" vertical="center"/>
    </xf>
    <xf borderId="25" fillId="2" fontId="3" numFmtId="165" xfId="0" applyAlignment="1" applyBorder="1" applyFont="1" applyNumberFormat="1">
      <alignment horizontal="center" vertical="center"/>
    </xf>
    <xf borderId="21" fillId="0" fontId="4" numFmtId="0" xfId="0" applyAlignment="1" applyBorder="1" applyFont="1">
      <alignment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4" xfId="0" applyAlignment="1" applyBorder="1" applyFont="1" applyNumberFormat="1">
      <alignment horizontal="center" readingOrder="0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7" xfId="0" applyAlignment="1" applyBorder="1" applyFont="1" applyNumberFormat="1">
      <alignment horizontal="center"/>
    </xf>
    <xf borderId="28" fillId="2" fontId="3" numFmtId="165" xfId="0" applyAlignment="1" applyBorder="1" applyFont="1" applyNumberFormat="1">
      <alignment horizontal="center"/>
    </xf>
    <xf borderId="29" fillId="2" fontId="3" numFmtId="0" xfId="0" applyAlignment="1" applyBorder="1" applyFont="1">
      <alignment horizontal="center"/>
    </xf>
    <xf borderId="21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2" fontId="3" numFmtId="0" xfId="0" applyAlignment="1" applyBorder="1" applyFont="1">
      <alignment horizontal="center" readingOrder="0" vertical="center"/>
    </xf>
    <xf borderId="34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62.86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54.75" customHeight="1">
      <c r="A12" s="32">
        <v>1.0</v>
      </c>
      <c r="B12" s="33" t="s">
        <v>38</v>
      </c>
      <c r="C12" s="32" t="s">
        <v>2</v>
      </c>
      <c r="D12" s="34">
        <v>4.0216052E7</v>
      </c>
      <c r="E12" s="33" t="s">
        <v>39</v>
      </c>
      <c r="F12" s="35" t="s">
        <v>40</v>
      </c>
      <c r="G12" s="35" t="s">
        <v>41</v>
      </c>
      <c r="H12" s="36">
        <v>45085.0</v>
      </c>
      <c r="I12" s="37">
        <v>45168.0</v>
      </c>
      <c r="J12" s="38" t="s">
        <v>42</v>
      </c>
      <c r="K12" s="32">
        <v>1.0</v>
      </c>
      <c r="L12" s="32" t="s">
        <v>43</v>
      </c>
      <c r="M12" s="39">
        <f>7250000/3</f>
        <v>2416666.667</v>
      </c>
      <c r="N12" s="40">
        <f>M12*3</f>
        <v>7250000</v>
      </c>
      <c r="O12" s="41" t="s">
        <v>44</v>
      </c>
      <c r="P12" s="42"/>
      <c r="Q12" s="42"/>
      <c r="R12" s="43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ht="48.0" customHeight="1">
      <c r="A13" s="44" t="s">
        <v>45</v>
      </c>
      <c r="B13" s="45"/>
      <c r="C13" s="46">
        <v>45079.0</v>
      </c>
      <c r="D13" s="47" t="s">
        <v>46</v>
      </c>
      <c r="E13" s="46">
        <v>45082.0</v>
      </c>
      <c r="F13" s="48"/>
      <c r="G13" s="48"/>
      <c r="H13" s="48"/>
      <c r="I13" s="49"/>
      <c r="J13" s="48"/>
      <c r="K13" s="48"/>
      <c r="L13" s="48"/>
      <c r="M13" s="50"/>
      <c r="N13" s="51"/>
      <c r="O13" s="52"/>
      <c r="P13" s="6"/>
      <c r="Q13" s="6"/>
      <c r="R13" s="53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54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4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5" t="s">
        <v>51</v>
      </c>
      <c r="B16" s="56"/>
      <c r="C16" s="56"/>
      <c r="D16" s="57"/>
      <c r="E16" s="58" t="s">
        <v>52</v>
      </c>
      <c r="F16" s="56"/>
      <c r="G16" s="56"/>
      <c r="H16" s="56"/>
      <c r="I16" s="56"/>
      <c r="J16" s="56"/>
      <c r="K16" s="56"/>
      <c r="L16" s="56"/>
      <c r="M16" s="56"/>
      <c r="N16" s="56"/>
      <c r="O16" s="59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60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0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0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0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0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0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0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0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0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0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0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0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0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0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0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0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0"/>
      <c r="F35" s="6"/>
      <c r="G35" s="6"/>
      <c r="H35" s="6"/>
      <c r="I35" s="6"/>
      <c r="J35" s="6"/>
      <c r="K35" s="6"/>
      <c r="L35" s="6"/>
      <c r="M35" s="6"/>
      <c r="N35" s="6"/>
      <c r="O35" s="61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0"/>
      <c r="F36" s="6"/>
      <c r="G36" s="6"/>
      <c r="H36" s="6"/>
      <c r="I36" s="6"/>
      <c r="J36" s="6"/>
      <c r="K36" s="6"/>
      <c r="L36" s="6"/>
      <c r="M36" s="6"/>
      <c r="N36" s="6"/>
      <c r="O36" s="61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0"/>
      <c r="F37" s="6"/>
      <c r="G37" s="6"/>
      <c r="H37" s="6"/>
      <c r="I37" s="6"/>
      <c r="J37" s="6"/>
      <c r="K37" s="6"/>
      <c r="L37" s="6"/>
      <c r="M37" s="6"/>
      <c r="N37" s="6"/>
      <c r="O37" s="6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0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0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0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0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0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0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0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0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0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0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0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0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0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0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0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0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0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0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0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0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0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0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0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0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0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0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0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0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0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0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0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0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0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0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0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0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0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0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0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0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0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0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0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0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0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0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0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0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0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0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0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0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0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0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0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0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0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0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0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0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0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0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0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0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0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0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0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0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0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0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0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0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0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0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0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0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0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0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0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0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0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0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0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0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0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0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0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0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0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0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0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0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0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0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0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0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0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0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0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0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0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0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0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0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0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0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0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0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0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0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0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0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0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0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0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0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0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0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0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0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0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0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0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0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0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0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0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0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0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0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0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0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0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0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0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0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0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0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0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0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0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0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0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0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0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0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0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0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0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0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0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0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0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0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0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0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0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0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0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0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0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0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0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0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0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0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0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0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0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0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0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0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0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0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0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0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0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0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0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0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0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0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0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0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0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0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0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0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0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0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0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0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0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0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0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0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0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0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0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0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0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0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0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0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0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0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0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0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0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0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0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0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0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0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0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0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0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0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0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0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0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0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0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0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0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0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0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0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0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0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0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0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0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0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0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0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0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0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0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0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0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0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0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0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0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0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0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0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0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0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0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0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0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0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0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0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0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0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0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0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0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0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0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0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0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0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0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0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0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0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0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0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0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0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0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0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0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0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0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0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0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0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0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0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0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0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0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0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0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0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0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0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0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0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0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0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0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0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0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0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0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0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0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0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0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0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0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0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0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0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0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0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0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0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0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0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0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0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0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0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0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0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0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0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0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0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0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0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0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0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0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0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0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0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0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0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0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0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0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0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0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0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0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0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0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0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0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0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0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0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0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0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0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0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0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0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0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0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0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0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0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0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0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0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0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0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0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0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0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0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0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0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0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0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0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0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0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0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0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0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0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0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0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0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0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0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0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0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0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0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0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0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0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0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0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0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0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0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0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0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0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0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0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0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0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0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0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0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0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0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0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0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0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0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0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0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0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0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0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0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0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0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0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0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0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0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0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0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0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0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0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0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0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0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0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0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0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0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0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0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0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0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0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0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0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0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0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0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0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0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0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0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0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0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0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0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0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0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0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0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0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0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0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0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0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0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0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0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0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0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0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0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0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0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0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0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0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0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0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0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0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0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0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0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0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0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0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0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0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0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0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0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0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0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0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0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0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0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0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0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0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0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0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0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0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0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0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0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0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0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0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0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0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0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0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0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0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0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0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0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0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0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0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0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0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0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0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0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0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0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0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0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0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0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0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0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0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0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0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0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0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0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0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0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0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0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0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0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0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0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0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0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0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0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0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0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0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0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0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0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0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0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0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0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0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0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0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0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0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0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0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0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0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0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0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0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0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0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0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0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0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0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0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0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0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0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0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0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0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0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0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0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0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0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0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0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0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0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0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0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0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0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0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0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0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0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0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0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0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0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0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0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0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0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0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0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0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0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0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0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0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0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0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0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0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0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0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0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0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0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0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0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0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0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0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0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0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0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0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0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0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0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0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0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0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0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0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0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0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0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0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0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0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0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0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0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0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0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0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0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0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0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0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0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0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0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0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0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0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0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0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0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0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0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0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0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0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0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0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0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0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0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0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0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0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0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0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0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0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0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0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0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0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0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0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0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0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0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0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0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0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0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0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0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0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0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0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0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0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0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0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0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0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0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0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0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0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0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0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0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0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0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0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0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0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0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0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0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0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0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0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0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0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0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0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0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0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0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0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0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0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0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0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0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0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0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0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0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0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0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0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0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0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0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0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0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0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0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0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0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0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0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0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0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0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0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0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0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0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0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0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0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0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0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0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0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0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0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0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0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0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0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0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0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0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0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0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0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0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0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0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0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0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0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0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0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0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0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0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0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0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0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0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0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0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0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0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0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0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0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0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0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0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0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0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0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0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0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0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0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0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0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0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0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0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0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0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0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0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0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0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0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0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0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0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0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0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0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0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0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0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0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0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0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0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0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0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0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0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0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0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0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0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0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0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0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0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0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0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0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0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0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0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0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0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0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0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0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0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0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0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0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0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0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0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0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0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0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0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0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0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0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0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0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0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0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0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0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0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0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0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0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0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0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0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0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0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0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0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0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0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0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0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0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0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0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0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0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0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0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0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0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0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0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0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0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0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0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0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0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0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0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0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0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0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0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0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0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0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0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0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0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0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0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0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0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0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0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0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0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0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0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0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0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0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0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0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0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0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2"/>
      <c r="B989" s="62"/>
      <c r="C989" s="62"/>
      <c r="D989" s="62"/>
      <c r="E989" s="63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  <c r="AC989" s="62"/>
      <c r="AD989" s="62"/>
      <c r="AE989" s="62"/>
    </row>
    <row r="990">
      <c r="A990" s="62"/>
      <c r="B990" s="62"/>
      <c r="C990" s="62"/>
      <c r="D990" s="62"/>
      <c r="E990" s="63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  <c r="AC990" s="62"/>
      <c r="AD990" s="62"/>
      <c r="AE990" s="62"/>
    </row>
    <row r="991">
      <c r="A991" s="62"/>
      <c r="B991" s="62"/>
      <c r="C991" s="62"/>
      <c r="D991" s="62"/>
      <c r="E991" s="63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  <c r="AC991" s="62"/>
      <c r="AD991" s="62"/>
      <c r="AE991" s="62"/>
    </row>
    <row r="992">
      <c r="A992" s="62"/>
      <c r="B992" s="62"/>
      <c r="C992" s="62"/>
      <c r="D992" s="62"/>
      <c r="E992" s="63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  <c r="AC992" s="62"/>
      <c r="AD992" s="62"/>
      <c r="AE992" s="62"/>
    </row>
    <row r="993">
      <c r="A993" s="62"/>
      <c r="B993" s="62"/>
      <c r="C993" s="62"/>
      <c r="D993" s="62"/>
      <c r="E993" s="63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  <c r="AC993" s="62"/>
      <c r="AD993" s="62"/>
      <c r="AE993" s="62"/>
    </row>
  </sheetData>
  <mergeCells count="23">
    <mergeCell ref="E7:O7"/>
    <mergeCell ref="E8:O8"/>
    <mergeCell ref="G9:O9"/>
    <mergeCell ref="E14:O14"/>
    <mergeCell ref="E15:O15"/>
    <mergeCell ref="E16:O16"/>
    <mergeCell ref="E10:O10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4">
        <f>+'SOLICITUD DE CONTRATO '!M12</f>
        <v>2416666.667</v>
      </c>
      <c r="B1" s="65">
        <f>+A1/30</f>
        <v>80555.55556</v>
      </c>
    </row>
    <row r="2">
      <c r="B2" s="65">
        <f>+B1*23</f>
        <v>1852777.778</v>
      </c>
    </row>
    <row r="4">
      <c r="A4" s="64">
        <f>+A1*8</f>
        <v>19333333.33</v>
      </c>
      <c r="B4" s="66">
        <f>+A4+B2</f>
        <v>21186111.11</v>
      </c>
    </row>
    <row r="11">
      <c r="A11" s="67">
        <v>1.0</v>
      </c>
      <c r="B11" s="65">
        <f>(3634104/30)*24</f>
        <v>2907283.2</v>
      </c>
      <c r="C11" s="62" t="s">
        <v>53</v>
      </c>
    </row>
    <row r="12">
      <c r="A12" s="62"/>
      <c r="B12" s="65">
        <f>(3634104*8)</f>
        <v>29072832</v>
      </c>
      <c r="C12" s="62" t="s">
        <v>54</v>
      </c>
    </row>
    <row r="13">
      <c r="A13" s="62"/>
      <c r="B13" s="65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