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m/rVowiizymEQXvvDRWwSBTm5YlOjPXgWarAAxYUFpc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<sst xmlns="http://schemas.openxmlformats.org/spreadsheetml/2006/main" count="56" uniqueCount="55">
  <si>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</si>
  <si>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</si>
  <si>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</si>
  <si>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</si>
  <si>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</si>
  <si>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</si>
  <si>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</si>
  <si>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</si>
  <si>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</si>
  <si>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</si>
  <si>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</si>
  <si>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</si>
  <si>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</si>
  <si>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</si>
  <si>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</si>
  <si>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</si>
  <si>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</si>
  <si>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</si>
  <si>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</si>
  <si>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</si>
  <si>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</si>
  <si>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</si>
  <si>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gestion de un técnologo en administración de empresas agropecuarias para el proyecto cofinanciado en el Convenio IM-20-2023,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</si>
  <si>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</si>
  <si>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</si>
  <si>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</si>
  <si>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</si>
  <si>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</si>
  <si>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</si>
  <si>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</si>
  <si>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</si>
  <si>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</si>
  <si>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</si>
  <si>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</si>
  <si>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</si>
  <si>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</si>
  <si>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</si>
  <si>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</si>
  <si>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</si>
  <si>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1101754707 
Velez</t>
  </si>
  <si>
    <t>YEISON ALEXIS POVEDA ALFEREZ</t>
  </si>
  <si>
    <t>Realizar seguimiento a los registros diarios.
Monitorear dietas de los peces.
Evaluar indicadores de producción.
Apoyar a la instalacion de equipos. 
Diseñar estanques (Cumplimiento de capacidad de siembra de peces).
Presentar un informe mensual de actividades incluyendo anexos y soportes.
Realizar el correcto archivo documental físico y digital en la plataforma DRIVE del proyecto.
Encontrarse al día por concepto de seguridad social, ARL y prestaciones sociales para el pago (Cuando aplique).
Las demás actividades que le sean solicitadas de acuerdo con el objeto contractual.</t>
  </si>
  <si>
    <t>Registro diseñado para toma de parametros (diarios)</t>
  </si>
  <si>
    <t>MES</t>
  </si>
  <si>
    <t>Se realizarán tres pagos así: 
Pago 1: Un primer pago por valor de $1.000.000 a la entrega del Registro diseñado para toma de parametros (diarios). Indicadores de producción, y previa presentación de informe de actividades ejecutadas, informe de supervisión y acreditar los pagos al Sistema Integral de Seguridad Social y Aportes Parafiscales.
Pago 2: Un segundo pago por valor de $1.000.000 a la entrega del Diseño de estanques. (Cumplimiento de capacidad de siembra de peces) Registro diseñado para toma de parametros (diarios). Indicadores de producción.  Apoyo en la instalación de equipos, y previa presentación de informe de actividades ejecutadas, informe de supervisión y acreditar los pagos al Sistema Integral de Seguridad Social y Aportes Parafiscales.
Pago 3: Un tercer y último pago por valor de $1.000.000 a la entrega del Registro diseñado para toma de parametros (diarios). Indicadores de producción. Apoyo en instalación de equipos,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</si>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</sst>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22" fillId="3" fontId="4" numFmtId="0" xfId="0" applyAlignment="1" applyBorder="1" applyFill="1" applyFont="1">
      <alignment horizontal="center" readingOrder="0" shrinkToFit="0" vertical="center" wrapText="1"/>
    </xf>
    <xf borderId="23" fillId="0" fontId="2" numFmtId="0" xfId="0" applyBorder="1" applyFont="1"/>
    <xf borderId="24" fillId="0" fontId="2" numFmtId="0" xfId="0" applyBorder="1" applyFont="1"/>
    <xf borderId="25" fillId="2" fontId="1" numFmtId="0" xfId="0" applyAlignment="1" applyBorder="1" applyFon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8" fillId="2" fontId="1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2" fontId="1" numFmtId="164" xfId="0" applyAlignment="1" applyBorder="1" applyFont="1" applyNumberFormat="1">
      <alignment horizontal="center" readingOrder="0" shrinkToFit="0" vertical="center" wrapText="1"/>
    </xf>
    <xf borderId="30" fillId="2" fontId="1" numFmtId="0" xfId="0" applyAlignment="1" applyBorder="1" applyFont="1">
      <alignment horizontal="center" shrinkToFit="0" vertical="center" wrapText="1"/>
    </xf>
    <xf borderId="30" fillId="2" fontId="3" numFmtId="0" xfId="0" applyAlignment="1" applyBorder="1" applyFont="1">
      <alignment horizontal="center"/>
    </xf>
    <xf borderId="30" fillId="2" fontId="3" numFmtId="167" xfId="0" applyAlignment="1" applyBorder="1" applyFont="1" applyNumberFormat="1">
      <alignment horizontal="center"/>
    </xf>
    <xf borderId="30" fillId="2" fontId="3" numFmtId="165" xfId="0" applyAlignment="1" applyBorder="1" applyFont="1" applyNumberFormat="1">
      <alignment horizontal="center"/>
    </xf>
    <xf borderId="31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ont="1">
      <alignment horizontal="center"/>
    </xf>
    <xf borderId="32" fillId="3" fontId="3" numFmtId="0" xfId="0" applyAlignment="1" applyBorder="1" applyFont="1">
      <alignment horizontal="center"/>
    </xf>
    <xf borderId="33" fillId="2" fontId="1" numFmtId="0" xfId="0" applyAlignment="1" applyBorder="1" applyFont="1">
      <alignment horizontal="center" shrinkToFit="0" vertical="center" wrapText="1"/>
    </xf>
    <xf borderId="34" fillId="0" fontId="2" numFmtId="0" xfId="0" applyBorder="1" applyFont="1"/>
    <xf borderId="35" fillId="0" fontId="2" numFmtId="0" xfId="0" applyBorder="1" applyFont="1"/>
    <xf borderId="36" fillId="3" fontId="3" numFmtId="0" xfId="0" applyAlignment="1" applyBorder="1" applyFont="1">
      <alignment horizontal="center"/>
    </xf>
    <xf borderId="37" fillId="0" fontId="2" numFmtId="0" xfId="0" applyBorder="1" applyFont="1"/>
    <xf borderId="38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61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30" t="s">
        <v>23</v>
      </c>
      <c r="B11" s="31" t="s">
        <v>24</v>
      </c>
      <c r="C11" s="31" t="s">
        <v>25</v>
      </c>
      <c r="D11" s="31" t="s">
        <v>26</v>
      </c>
      <c r="E11" s="31" t="s">
        <v>27</v>
      </c>
      <c r="F11" s="31" t="s">
        <v>28</v>
      </c>
      <c r="G11" s="31" t="s">
        <v>29</v>
      </c>
      <c r="H11" s="31" t="s">
        <v>30</v>
      </c>
      <c r="I11" s="31" t="s">
        <v>31</v>
      </c>
      <c r="J11" s="31" t="s">
        <v>32</v>
      </c>
      <c r="K11" s="31" t="s">
        <v>33</v>
      </c>
      <c r="L11" s="31" t="s">
        <v>34</v>
      </c>
      <c r="M11" s="31" t="s">
        <v>35</v>
      </c>
      <c r="N11" s="31" t="s">
        <v>36</v>
      </c>
      <c r="O11" s="32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44.0" customHeight="1">
      <c r="A12" s="33">
        <v>1.0</v>
      </c>
      <c r="B12" s="34" t="s">
        <v>38</v>
      </c>
      <c r="C12" s="33" t="s">
        <v>2</v>
      </c>
      <c r="D12" s="35" t="s">
        <v>39</v>
      </c>
      <c r="E12" s="34" t="s">
        <v>40</v>
      </c>
      <c r="F12" s="36" t="s">
        <v>41</v>
      </c>
      <c r="G12" s="25" t="s">
        <v>42</v>
      </c>
      <c r="H12" s="37">
        <v>45078.0</v>
      </c>
      <c r="I12" s="37">
        <v>45168.0</v>
      </c>
      <c r="J12" s="34">
        <v>3.0</v>
      </c>
      <c r="K12" s="33">
        <v>1.0</v>
      </c>
      <c r="L12" s="33" t="s">
        <v>43</v>
      </c>
      <c r="M12" s="38">
        <v>1000000.0</v>
      </c>
      <c r="N12" s="38">
        <f>+J12*M12</f>
        <v>3000000</v>
      </c>
      <c r="O12" s="39" t="s">
        <v>44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45</v>
      </c>
      <c r="B13" s="43"/>
      <c r="C13" s="44">
        <v>45071.0</v>
      </c>
      <c r="D13" s="45" t="s">
        <v>46</v>
      </c>
      <c r="E13" s="44">
        <v>45073.0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51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2" t="s">
        <v>50</v>
      </c>
      <c r="F15" s="28"/>
      <c r="G15" s="28"/>
      <c r="H15" s="28"/>
      <c r="I15" s="28"/>
      <c r="J15" s="28"/>
      <c r="K15" s="28"/>
      <c r="L15" s="28"/>
      <c r="M15" s="28"/>
      <c r="N15" s="28"/>
      <c r="O15" s="2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3" t="s">
        <v>51</v>
      </c>
      <c r="B16" s="54"/>
      <c r="C16" s="54"/>
      <c r="D16" s="55"/>
      <c r="E16" s="56" t="s">
        <v>52</v>
      </c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3">
        <f>+'SOLICITUD DE CONTRATO '!M12</f>
        <v>1000000</v>
      </c>
      <c r="B1" s="64">
        <f>+A1/30</f>
        <v>33333.33333</v>
      </c>
    </row>
    <row r="2">
      <c r="B2" s="64">
        <f>+B1*23</f>
        <v>766666.6667</v>
      </c>
    </row>
    <row r="4">
      <c r="A4" s="63">
        <f>+A1*8</f>
        <v>8000000</v>
      </c>
      <c r="B4" s="65">
        <f>+A4+B2</f>
        <v>8766666.667</v>
      </c>
    </row>
    <row r="11">
      <c r="A11" s="61">
        <v>1.0</v>
      </c>
      <c r="B11" s="64">
        <f>(3634104/30)*24</f>
        <v>2907283.2</v>
      </c>
      <c r="C11" s="61" t="s">
        <v>53</v>
      </c>
    </row>
    <row r="12">
      <c r="A12" s="61"/>
      <c r="B12" s="64">
        <f>(3634104*8)</f>
        <v>29072832</v>
      </c>
      <c r="C12" s="61" t="s">
        <v>54</v>
      </c>
    </row>
    <row r="13">
      <c r="A13" s="61"/>
      <c r="B13" s="64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