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f8yBUkYl7LvbMFweeD/L+nljf2X+kCa441WtCKmhfNk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<sst xmlns="http://schemas.openxmlformats.org/spreadsheetml/2006/main" count="56" uniqueCount="55">
  <si>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</si>
  <si>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</si>
  <si>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</si>
  <si>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</si>
  <si>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</si>
  <si>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</si>
  <si>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</si>
  <si>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</si>
  <si>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</si>
  <si>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</si>
  <si>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</si>
  <si>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</si>
  <si>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</si>
  <si>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</si>
  <si>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</si>
  <si>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</si>
  <si>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</si>
  <si>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</si>
  <si>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</si>
  <si>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</si>
  <si>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</si>
  <si>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</si>
  <si>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de apoyo a la gestión de un técnico electricista en la ejecución del convenio IM - 4- 2023 suscrito al proyecto Manaagua  con NIT: 1.122.651.090-1 en el marco del proyecto Impulsa Meta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</si>
  <si>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</si>
  <si>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</si>
  <si>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</si>
  <si>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</si>
  <si>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</si>
  <si>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</si>
  <si>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</si>
  <si>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</si>
  <si>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</si>
  <si>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</si>
  <si>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</si>
  <si>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</si>
  <si>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</si>
  <si>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</si>
  <si>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</si>
  <si>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</si>
  <si>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1122127918
Acacias</t>
  </si>
  <si>
    <t>YONNY LEONARDO REINA MORENO</t>
  </si>
  <si>
    <t>Instalar planta solar a todo costo in situ 
Presentar un informe mensual de actividades incluyendo anexos y soportes.
Realizar el correcto archivo documental físico y digital en la plataforma DRIVE del proyecto.
Encontrarse al día por concepto de seguridad social, ARL y prestaciones sociales para el pago (Cuando aplique).
Las demás actividades que le sean solicitadas de acuerdo con el objeto contractual.</t>
  </si>
  <si>
    <t>Planta instalada y probada. 
Recibida a satisfacción. 
Seguimiento fotográfico</t>
  </si>
  <si>
    <t>MES</t>
  </si>
  <si>
    <t>Se realizará un primer y único pago por valor de $3.000.000 a la entrega de la planta instalada y probada. recibida a satisfacción. Seguimiento fotográfico, y previa presentación de informe de actividades ejecutadas, informe de supervisión y acreditar los pagos al Sistema Integral de Seguridad Social y Aportes Parafiscales.
Para el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</si>
  <si>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</si>
  <si>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</si>
  <si>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</si>
  <si>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</t>
  </si>
  <si>
    <t>NOMBRE DE QUIEN SOLICITA</t>
  </si>
  <si>
    <t>YOLIMA ZENITH AREVALO QUINTERO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</si>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</sst>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dd/mm/yyyy"/>
    <numFmt numFmtId="166" formatCode="_-&quot;$&quot;\ * #,##0.00_-;\-&quot;$&quot;\ * #,##0.00_-;_-&quot;$&quot;\ * &quot;-&quot;??_-;_-@"/>
    <numFmt numFmtId="167" formatCode="_-&quot;$&quot;* #,##0.00_-;\-&quot;$&quot;* #,##0.00_-;_-&quot;$&quot;* &quot;-&quot;_-;_-@"/>
    <numFmt numFmtId="168" formatCode="_-* #,##0_-;\-* #,##0_-;_-* &quot;-&quot;_-;_-@"/>
    <numFmt numFmtId="169" formatCode="_-&quot;$&quot;* #,##0_-;\-&quot;$&quot;* #,##0_-;_-&quot;$&quot;* &quot;-&quot;_-;_-@"/>
    <numFmt numFmtId="170" formatCode="_-&quot;$&quot;* #,##0.00_-;\-&quot;$&quot;* #,##0.00_-;_-&quot;$&quot;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166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7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8" xfId="0" applyAlignment="1" applyBorder="1" applyFont="1" applyNumberFormat="1">
      <alignment horizontal="center"/>
    </xf>
    <xf borderId="27" fillId="2" fontId="3" numFmtId="166" xfId="0" applyAlignment="1" applyBorder="1" applyFont="1" applyNumberFormat="1">
      <alignment horizontal="center"/>
    </xf>
    <xf borderId="28" fillId="2" fontId="3" numFmtId="169" xfId="0" applyAlignment="1" applyBorder="1" applyFont="1" applyNumberFormat="1">
      <alignment horizontal="center"/>
    </xf>
    <xf borderId="6" fillId="2" fontId="3" numFmtId="167" xfId="0" applyBorder="1" applyFont="1" applyNumberFormat="1"/>
    <xf borderId="9" fillId="3" fontId="3" numFmtId="0" xfId="0" applyAlignment="1" applyBorder="1" applyFill="1" applyFont="1">
      <alignment horizontal="center"/>
    </xf>
    <xf borderId="29" fillId="3" fontId="3" numFmtId="0" xfId="0" applyAlignment="1" applyBorder="1" applyFont="1">
      <alignment horizontal="center"/>
    </xf>
    <xf borderId="30" fillId="0" fontId="2" numFmtId="0" xfId="0" applyBorder="1" applyFont="1"/>
    <xf borderId="31" fillId="0" fontId="2" numFmtId="0" xfId="0" applyBorder="1" applyFont="1"/>
    <xf borderId="32" fillId="2" fontId="1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5" fillId="3" fontId="3" numFmtId="0" xfId="0" applyAlignment="1" applyBorder="1" applyFont="1">
      <alignment horizontal="center"/>
    </xf>
    <xf borderId="36" fillId="0" fontId="2" numFmtId="0" xfId="0" applyBorder="1" applyFont="1"/>
    <xf borderId="37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6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9" xfId="0" applyFont="1" applyNumberFormat="1"/>
    <xf borderId="0" fillId="0" fontId="3" numFmtId="167" xfId="0" applyFont="1" applyNumberFormat="1"/>
    <xf borderId="0" fillId="0" fontId="3" numFmtId="17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165.75" customHeight="1">
      <c r="A12" s="31">
        <v>1.0</v>
      </c>
      <c r="B12" s="32" t="s">
        <v>38</v>
      </c>
      <c r="C12" s="31" t="s">
        <v>2</v>
      </c>
      <c r="D12" s="33" t="s">
        <v>39</v>
      </c>
      <c r="E12" s="34" t="s">
        <v>40</v>
      </c>
      <c r="F12" s="35" t="s">
        <v>41</v>
      </c>
      <c r="G12" s="35" t="s">
        <v>42</v>
      </c>
      <c r="H12" s="36">
        <v>45078.0</v>
      </c>
      <c r="I12" s="37">
        <v>45107.0</v>
      </c>
      <c r="J12" s="32">
        <v>1.0</v>
      </c>
      <c r="K12" s="31">
        <v>1.0</v>
      </c>
      <c r="L12" s="31" t="s">
        <v>43</v>
      </c>
      <c r="M12" s="38">
        <v>3000000.0</v>
      </c>
      <c r="N12" s="38">
        <f>+J12*M12</f>
        <v>3000000</v>
      </c>
      <c r="O12" s="32" t="s">
        <v>44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45</v>
      </c>
      <c r="B13" s="42"/>
      <c r="C13" s="43">
        <v>45071.0</v>
      </c>
      <c r="D13" s="44" t="s">
        <v>46</v>
      </c>
      <c r="E13" s="43">
        <v>45073.0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50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51" t="s">
        <v>50</v>
      </c>
      <c r="F15" s="52"/>
      <c r="G15" s="52"/>
      <c r="H15" s="52"/>
      <c r="I15" s="52"/>
      <c r="J15" s="52"/>
      <c r="K15" s="52"/>
      <c r="L15" s="52"/>
      <c r="M15" s="52"/>
      <c r="N15" s="52"/>
      <c r="O15" s="5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4" t="s">
        <v>51</v>
      </c>
      <c r="B16" s="55"/>
      <c r="C16" s="55"/>
      <c r="D16" s="56"/>
      <c r="E16" s="57" t="s">
        <v>52</v>
      </c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60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0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0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0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0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0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0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0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0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0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0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0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0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0"/>
      <c r="F35" s="6"/>
      <c r="G35" s="6"/>
      <c r="H35" s="6"/>
      <c r="I35" s="6"/>
      <c r="J35" s="6"/>
      <c r="K35" s="6"/>
      <c r="L35" s="6"/>
      <c r="M35" s="6"/>
      <c r="N35" s="6"/>
      <c r="O35" s="61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0"/>
      <c r="F36" s="6"/>
      <c r="G36" s="6"/>
      <c r="H36" s="6"/>
      <c r="I36" s="6"/>
      <c r="J36" s="6"/>
      <c r="K36" s="6"/>
      <c r="L36" s="6"/>
      <c r="M36" s="6"/>
      <c r="N36" s="6"/>
      <c r="O36" s="61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0"/>
      <c r="F37" s="6"/>
      <c r="G37" s="6"/>
      <c r="H37" s="6"/>
      <c r="I37" s="6"/>
      <c r="J37" s="6"/>
      <c r="K37" s="6"/>
      <c r="L37" s="6"/>
      <c r="M37" s="6"/>
      <c r="N37" s="6"/>
      <c r="O37" s="61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0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0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0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0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0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0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0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0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0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0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0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0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0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0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0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0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0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0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0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0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0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0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0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0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0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0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0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0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0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0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0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0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0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0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0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0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0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0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0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0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0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0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0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0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0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0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0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0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0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0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0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0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0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0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0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0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0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0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0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0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0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0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0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0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0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0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0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0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0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0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0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0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0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0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0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0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0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0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0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0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0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0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0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0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0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0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0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0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0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0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0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0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0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0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0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0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0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0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0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0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0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0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0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0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0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0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0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0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0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0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0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0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0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0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0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0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0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0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0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0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0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0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0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0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0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0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0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0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0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0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0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0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0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0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0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0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0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0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0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0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0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0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0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0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0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0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0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0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0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0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0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0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0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0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0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0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0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0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0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0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0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0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0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0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0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0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0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0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0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0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0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0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0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0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0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0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0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0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0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60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60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60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60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60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60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60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60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60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60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60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60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60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0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0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0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0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0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0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0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0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0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0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0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0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0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0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0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0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0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0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0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0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0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0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0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0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0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0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0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0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0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0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0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0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0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0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0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0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0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0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0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0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0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0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0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0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0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0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0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0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0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0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0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0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0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0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0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0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0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0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0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0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0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0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0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0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0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0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0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0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0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0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0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0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0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0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0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0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0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0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0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0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0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0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0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0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0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0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0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0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0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0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0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0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0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0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0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0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0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0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0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0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0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0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0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0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0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0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0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0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0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0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0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0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0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0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0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0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0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0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0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0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0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0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0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0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0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0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0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0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0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0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0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0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0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0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0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0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0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0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0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0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0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0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0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0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0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0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0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0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0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0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0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0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0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0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0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0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0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0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0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0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0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0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0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0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0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0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0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0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0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0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0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0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0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0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0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0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0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0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0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0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0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0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0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0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0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0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0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0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0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0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0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0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0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0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0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0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60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60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60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60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60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60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60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60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60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60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60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60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60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60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60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60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60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60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60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60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60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60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60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60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60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60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60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60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60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60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60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60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60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60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60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60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60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60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60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60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60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60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60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60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60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60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60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60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60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60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60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60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60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60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60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60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60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60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60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60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60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60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60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60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60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60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60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60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60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60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60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60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60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60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60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60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60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60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60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60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60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60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60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60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60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60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60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60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60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60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60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60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60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60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60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60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60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60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60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60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60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60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60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60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60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60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60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60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60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60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60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60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60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60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60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60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60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60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60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60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60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60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60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60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60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60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60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60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60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60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60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60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60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60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60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60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60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60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60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60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60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60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60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60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60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60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60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60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60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60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60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60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60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60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60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60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60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60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60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60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60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60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60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60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60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60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60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60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60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60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60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60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60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60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60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60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60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60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60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60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60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60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60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60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60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60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60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60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60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60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60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60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60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60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60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60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60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60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60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60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60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60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60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60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60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60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60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60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60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60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60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60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60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60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60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60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60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60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60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60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60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60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60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60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60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60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60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60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60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60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60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60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60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60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60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60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60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60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60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60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60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60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60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60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60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60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60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60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60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60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60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60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60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60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60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60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60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60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60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60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60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60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60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60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60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60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60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60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60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60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60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60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60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60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60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60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60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60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60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60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60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60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60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60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60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60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60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60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60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60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60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60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60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60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60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60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60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60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60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60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60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60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60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60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60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60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60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60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60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60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60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60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60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60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60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60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60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60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60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60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60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60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60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60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60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60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60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60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60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60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60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60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60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60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60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60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60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60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60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60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60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60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60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60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60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60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60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60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60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60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60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60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60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60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60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60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60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60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60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60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60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60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60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60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60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60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60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60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60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60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60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60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60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60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60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60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60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60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60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60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60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60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60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60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60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60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60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60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60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60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60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60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60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60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60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60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60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60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60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60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60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60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60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60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60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60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60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60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60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60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60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60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60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60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60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60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60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60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60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60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60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60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60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60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60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60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60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60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60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60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60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60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60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60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60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60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60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60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60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60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60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60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60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60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60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60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60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60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60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60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60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60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60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60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60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60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60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60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60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60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60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60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60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60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60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60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60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60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60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60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60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60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60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60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60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60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60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60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60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60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60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60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60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60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60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60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60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60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60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60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60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60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60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60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60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60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60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60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60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60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60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60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60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60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60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60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60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60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60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60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60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60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60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60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60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60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60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60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60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60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60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60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60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60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60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60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60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60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60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60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60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60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60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60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60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60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60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60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60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60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60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60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60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60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60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60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60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60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60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60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60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60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60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60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60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60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60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60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60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2"/>
      <c r="B989" s="62"/>
      <c r="C989" s="62"/>
      <c r="D989" s="62"/>
      <c r="E989" s="63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  <c r="AA989" s="62"/>
      <c r="AB989" s="62"/>
      <c r="AC989" s="62"/>
      <c r="AD989" s="62"/>
      <c r="AE989" s="62"/>
    </row>
    <row r="990">
      <c r="A990" s="62"/>
      <c r="B990" s="62"/>
      <c r="C990" s="62"/>
      <c r="D990" s="62"/>
      <c r="E990" s="63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  <c r="AA990" s="62"/>
      <c r="AB990" s="62"/>
      <c r="AC990" s="62"/>
      <c r="AD990" s="62"/>
      <c r="AE990" s="62"/>
    </row>
    <row r="991">
      <c r="A991" s="62"/>
      <c r="B991" s="62"/>
      <c r="C991" s="62"/>
      <c r="D991" s="62"/>
      <c r="E991" s="63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  <c r="AA991" s="62"/>
      <c r="AB991" s="62"/>
      <c r="AC991" s="62"/>
      <c r="AD991" s="62"/>
      <c r="AE991" s="62"/>
    </row>
    <row r="992">
      <c r="A992" s="62"/>
      <c r="B992" s="62"/>
      <c r="C992" s="62"/>
      <c r="D992" s="62"/>
      <c r="E992" s="63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  <c r="AA992" s="62"/>
      <c r="AB992" s="62"/>
      <c r="AC992" s="62"/>
      <c r="AD992" s="62"/>
      <c r="AE992" s="62"/>
    </row>
    <row r="993">
      <c r="A993" s="62"/>
      <c r="B993" s="62"/>
      <c r="C993" s="62"/>
      <c r="D993" s="62"/>
      <c r="E993" s="63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  <c r="AA993" s="62"/>
      <c r="AB993" s="62"/>
      <c r="AC993" s="62"/>
      <c r="AD993" s="62"/>
      <c r="AE993" s="62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4">
        <f>+'SOLICITUD DE CONTRATO '!M12</f>
        <v>3000000</v>
      </c>
      <c r="B1" s="65">
        <f>+A1/30</f>
        <v>100000</v>
      </c>
    </row>
    <row r="2">
      <c r="B2" s="65">
        <f>+B1*23</f>
        <v>2300000</v>
      </c>
    </row>
    <row r="4">
      <c r="A4" s="64">
        <f>+A1*8</f>
        <v>24000000</v>
      </c>
      <c r="B4" s="66">
        <f>+A4+B2</f>
        <v>26300000</v>
      </c>
    </row>
    <row r="11">
      <c r="A11" s="62">
        <v>1.0</v>
      </c>
      <c r="B11" s="65">
        <f>(3634104/30)*24</f>
        <v>2907283.2</v>
      </c>
      <c r="C11" s="62" t="s">
        <v>53</v>
      </c>
    </row>
    <row r="12">
      <c r="A12" s="62"/>
      <c r="B12" s="65">
        <f>(3634104*8)</f>
        <v>29072832</v>
      </c>
      <c r="C12" s="62" t="s">
        <v>54</v>
      </c>
    </row>
    <row r="13">
      <c r="A13" s="62"/>
      <c r="B13" s="65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