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07J02cj3ZY5Rgwf9nnnirt7tHu/P1Kbz1TKur4JtJXM="/>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<sst xmlns="http://schemas.openxmlformats.org/spreadsheetml/2006/main" count="56" uniqueCount="55">
  <si>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</si>
  <si>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</si>
  <si>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</si>
  <si>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</si>
  <si>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</si>
  <si>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</si>
  <si>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</si>
  <si>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</si>
  <si>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</si>
  <si>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</si>
  <si>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</si>
  <si>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</si>
  <si>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</si>
  <si>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</si>
  <si>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</si>
  <si>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</si>
  <si>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</si>
  <si>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</si>
  <si>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</si>
  <si>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</si>
  <si>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</si>
  <si>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</si>
  <si>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Prestación de servicios profesionales de una  Ingeniero Agroindustrial  en la ejecucion del convenio IM-011-2023 suscrito a la empresa Industrias de la Orinoquia SAS con NIT: 901.638.973-9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</si>
  <si>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</si>
  <si>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</si>
  <si>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</si>
  <si>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</si>
  <si>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</si>
  <si>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</si>
  <si>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</si>
  <si>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</si>
  <si>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</si>
  <si>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</si>
  <si>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</si>
  <si>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</si>
  <si>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</si>
  <si>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</si>
  <si>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</si>
  <si>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2021000100183 META IMPULSA META</t>
  </si>
  <si>
    <t>1121900986
Vilavicencio</t>
  </si>
  <si>
    <t>MARIA ALEJANDRA CRUZ DOMINGUEZ</t>
  </si>
  <si>
    <t xml:space="preserve">
Apoyo en toma de tiempos y movimientos. Apoyo para el diseño de tabla nutricional (muestras y análisis de laboratorio) 
Documentación y registro de protocolo de producción de nuggets de la empresa actualizado Apoyo para realizar la solicitud de Registro Invima Resolución 2674 de 2013
Sistema integrado de gestión de inocuidad documentado. Cierre de hallazgos de auditoría. Acompañamiento en aprobaciones de diseño de empaque de producto nuevo.
Presentar un informe mensual de actividades incluyendo anexos y soportes.
Realizar el correcto archivo documental físico y digital en la plataforma DRIVE del proyecto.
Encontrarse al día por concepto de seguridad social, ARL y prestaciones sociales para el pago (Cuando aplique).
Las demás actividades que le sean solicitadas de acuerdo con el objeto contractual.</t>
  </si>
  <si>
    <t xml:space="preserve">
Registros de toma de tiempos y movimientos. Registros para el diseño de tabla nutricional (muestras y análisis de laboratorio) 
Documentación y registro de protocolo de producción de nuggets de la empresa actualizado. Información documentada para realizar la solicitud de Registro Invima Resolución 2674 de 2013
Sistema integrado de gestión de inocuidad documentado. Cierre de hallazgos de auditoría documentados. Soportes de trámites realizados para aprobaciones de diseño de empaque de producto nuevo.
</t>
  </si>
  <si>
    <t>MES</t>
  </si>
  <si>
    <t>Se realizarán tres pagos así: 
Pago 1: Un primer pago por valor de $2.666.666 a la entrega de registros de toma de tiempos y movimientos. Registros para el diseño de tabla nutricional (muestras y análisis de laboratorio),  previa presentación de informe de actividades ejecutadas, informe de supervisión y acreditar los pagos al Sistema Integral de Seguridad Social y Aportes Parafiscales.
Pago 2: Un segundo pago por valor de $2.666.666 a la realización de documentación y registro de protocolo de producción de nuggets de la empresa actualizado, previa presentación de informe de actividades ejecutadas, informe de supervisión y acreditar los pagos al Sistema Integral de Seguridad Social y Aportes Parafiscales.
Pago 3: Un tercer y último pago por valor de $2.666.666 a la entrega del Información documentada para realizar la solicitud de Registro Invima Resolución 2674 de 2013 Sistema integrado de gestión de inocuidad documentado. Cierre de hallazgos de auditoría documentados. Soportes de trámites realizados para aprobaciones de diseño de empaque de producto nuevo,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</si>
  <si>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</si>
  <si>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</si>
  <si>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</si>
  <si>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t>
  </si>
  <si>
    <t>NOMBRE DE QUIEN SOLICITA</t>
  </si>
  <si>
    <t>YOLIMA ZENITH AREVALO QUINTERO</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</si>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</sst>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8">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vertical="center"/>
    </xf>
    <xf borderId="21" fillId="2" fontId="3" numFmtId="164" xfId="0" applyAlignment="1" applyBorder="1" applyFont="1" applyNumberFormat="1">
      <alignment horizontal="center" readingOrder="0" vertical="center"/>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1" numFmtId="164" xfId="0" applyAlignment="1" applyBorder="1" applyFont="1" applyNumberFormat="1">
      <alignment horizontal="center" readingOrder="0"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3" fontId="3" numFmtId="0" xfId="0" applyAlignment="1" applyBorder="1" applyFill="1" applyFont="1">
      <alignment horizontal="center"/>
    </xf>
    <xf borderId="29" fillId="3" fontId="3" numFmtId="0" xfId="0" applyAlignment="1" applyBorder="1" applyFont="1">
      <alignment horizontal="center"/>
    </xf>
    <xf borderId="30" fillId="0" fontId="2" numFmtId="0" xfId="0" applyBorder="1" applyFont="1"/>
    <xf borderId="31" fillId="0" fontId="2" numFmtId="0" xfId="0" applyBorder="1" applyFont="1"/>
    <xf borderId="32" fillId="2" fontId="1" numFmtId="0" xfId="0" applyAlignment="1" applyBorder="1" applyFont="1">
      <alignment horizontal="center" shrinkToFit="0" vertical="center" wrapText="1"/>
    </xf>
    <xf borderId="33" fillId="0" fontId="2" numFmtId="0" xfId="0" applyBorder="1" applyFont="1"/>
    <xf borderId="34" fillId="0" fontId="2" numFmtId="0" xfId="0" applyBorder="1" applyFont="1"/>
    <xf borderId="35" fillId="3" fontId="3" numFmtId="0" xfId="0" applyAlignment="1" applyBorder="1" applyFont="1">
      <alignment horizontal="center"/>
    </xf>
    <xf borderId="36" fillId="0" fontId="2" numFmtId="0" xfId="0" applyBorder="1" applyFont="1"/>
    <xf borderId="37"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68.43"/>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45071.0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4"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7" t="s">
        <v>23</v>
      </c>
      <c r="B11" s="28" t="s">
        <v>24</v>
      </c>
      <c r="C11" s="28" t="s">
        <v>25</v>
      </c>
      <c r="D11" s="28" t="s">
        <v>26</v>
      </c>
      <c r="E11" s="28" t="s">
        <v>27</v>
      </c>
      <c r="F11" s="28" t="s">
        <v>28</v>
      </c>
      <c r="G11" s="28" t="s">
        <v>29</v>
      </c>
      <c r="H11" s="28" t="s">
        <v>30</v>
      </c>
      <c r="I11" s="28" t="s">
        <v>31</v>
      </c>
      <c r="J11" s="28" t="s">
        <v>32</v>
      </c>
      <c r="K11" s="28" t="s">
        <v>33</v>
      </c>
      <c r="L11" s="28" t="s">
        <v>34</v>
      </c>
      <c r="M11" s="28" t="s">
        <v>35</v>
      </c>
      <c r="N11" s="28" t="s">
        <v>36</v>
      </c>
      <c r="O11" s="29" t="s">
        <v>37</v>
      </c>
      <c r="P11" s="6"/>
      <c r="Q11" s="6"/>
      <c r="R11" s="6"/>
      <c r="S11" s="6"/>
      <c r="T11" s="6"/>
      <c r="U11" s="6"/>
      <c r="V11" s="6"/>
      <c r="W11" s="6"/>
      <c r="X11" s="6"/>
      <c r="Y11" s="6"/>
      <c r="Z11" s="6"/>
      <c r="AA11" s="6"/>
      <c r="AB11" s="6"/>
      <c r="AC11" s="6"/>
      <c r="AD11" s="6"/>
      <c r="AE11" s="6"/>
    </row>
    <row r="12" ht="386.25" customHeight="1">
      <c r="A12" s="30">
        <v>1.0</v>
      </c>
      <c r="B12" s="31" t="s">
        <v>38</v>
      </c>
      <c r="C12" s="30" t="s">
        <v>2</v>
      </c>
      <c r="D12" s="32" t="s">
        <v>39</v>
      </c>
      <c r="E12" s="31" t="s">
        <v>40</v>
      </c>
      <c r="F12" s="33" t="s">
        <v>41</v>
      </c>
      <c r="G12" s="25" t="s">
        <v>42</v>
      </c>
      <c r="H12" s="34">
        <v>45078.0</v>
      </c>
      <c r="I12" s="35">
        <v>45168.0</v>
      </c>
      <c r="J12" s="31">
        <v>3.0</v>
      </c>
      <c r="K12" s="36">
        <v>1.0</v>
      </c>
      <c r="L12" s="30" t="s">
        <v>43</v>
      </c>
      <c r="M12" s="37">
        <v>2666666.0</v>
      </c>
      <c r="N12" s="37">
        <f>+J12*M12</f>
        <v>7999998</v>
      </c>
      <c r="O12" s="38" t="s">
        <v>44</v>
      </c>
      <c r="P12" s="39"/>
      <c r="Q12" s="39"/>
      <c r="R12" s="40"/>
      <c r="S12" s="39"/>
      <c r="T12" s="39"/>
      <c r="U12" s="39"/>
      <c r="V12" s="39"/>
      <c r="W12" s="39"/>
      <c r="X12" s="39"/>
      <c r="Y12" s="39"/>
      <c r="Z12" s="39"/>
      <c r="AA12" s="39"/>
      <c r="AB12" s="39"/>
      <c r="AC12" s="39"/>
      <c r="AD12" s="39"/>
      <c r="AE12" s="39"/>
    </row>
    <row r="13" ht="48.0" customHeight="1">
      <c r="A13" s="41" t="s">
        <v>45</v>
      </c>
      <c r="B13" s="42"/>
      <c r="C13" s="43">
        <f>C5</f>
        <v>45071</v>
      </c>
      <c r="D13" s="44" t="s">
        <v>46</v>
      </c>
      <c r="E13" s="45">
        <v>45073.0</v>
      </c>
      <c r="F13" s="46"/>
      <c r="G13" s="46"/>
      <c r="H13" s="46"/>
      <c r="I13" s="47"/>
      <c r="J13" s="46"/>
      <c r="K13" s="46"/>
      <c r="L13" s="46"/>
      <c r="M13" s="48"/>
      <c r="N13" s="46"/>
      <c r="O13" s="49"/>
      <c r="P13" s="6"/>
      <c r="Q13" s="6"/>
      <c r="R13" s="50"/>
      <c r="S13" s="6"/>
      <c r="T13" s="6"/>
      <c r="U13" s="6"/>
      <c r="V13" s="6"/>
      <c r="W13" s="6"/>
      <c r="X13" s="6"/>
      <c r="Y13" s="6"/>
      <c r="Z13" s="6"/>
      <c r="AA13" s="6"/>
      <c r="AB13" s="6"/>
      <c r="AC13" s="6"/>
      <c r="AD13" s="6"/>
      <c r="AE13" s="6"/>
    </row>
    <row r="14" ht="33.75" customHeight="1">
      <c r="A14" s="22" t="s">
        <v>47</v>
      </c>
      <c r="B14" s="21"/>
      <c r="C14" s="21"/>
      <c r="D14" s="19"/>
      <c r="E14" s="51" t="s">
        <v>48</v>
      </c>
      <c r="F14" s="21"/>
      <c r="G14" s="21"/>
      <c r="H14" s="21"/>
      <c r="I14" s="21"/>
      <c r="J14" s="21"/>
      <c r="K14" s="21"/>
      <c r="L14" s="21"/>
      <c r="M14" s="21"/>
      <c r="N14" s="21"/>
      <c r="O14" s="10"/>
      <c r="P14" s="6"/>
      <c r="Q14" s="6"/>
      <c r="R14" s="50"/>
      <c r="S14" s="6"/>
      <c r="T14" s="6"/>
      <c r="U14" s="6"/>
      <c r="V14" s="6"/>
      <c r="W14" s="6"/>
      <c r="X14" s="6"/>
      <c r="Y14" s="6"/>
      <c r="Z14" s="6"/>
      <c r="AA14" s="6"/>
      <c r="AB14" s="6"/>
      <c r="AC14" s="6"/>
      <c r="AD14" s="6"/>
      <c r="AE14" s="6"/>
    </row>
    <row r="15">
      <c r="A15" s="22" t="s">
        <v>49</v>
      </c>
      <c r="B15" s="21"/>
      <c r="C15" s="21"/>
      <c r="D15" s="19"/>
      <c r="E15" s="52" t="s">
        <v>50</v>
      </c>
      <c r="F15" s="53"/>
      <c r="G15" s="53"/>
      <c r="H15" s="53"/>
      <c r="I15" s="53"/>
      <c r="J15" s="53"/>
      <c r="K15" s="53"/>
      <c r="L15" s="53"/>
      <c r="M15" s="53"/>
      <c r="N15" s="53"/>
      <c r="O15" s="54"/>
      <c r="P15" s="6"/>
      <c r="Q15" s="6"/>
      <c r="R15" s="6"/>
      <c r="S15" s="6"/>
      <c r="T15" s="6"/>
      <c r="U15" s="6"/>
      <c r="V15" s="6"/>
      <c r="W15" s="6"/>
      <c r="X15" s="6"/>
      <c r="Y15" s="6"/>
      <c r="Z15" s="6"/>
      <c r="AA15" s="6"/>
      <c r="AB15" s="6"/>
      <c r="AC15" s="6"/>
      <c r="AD15" s="6"/>
      <c r="AE15" s="6"/>
    </row>
    <row r="16" ht="15.75" customHeight="1">
      <c r="A16" s="55" t="s">
        <v>51</v>
      </c>
      <c r="B16" s="56"/>
      <c r="C16" s="56"/>
      <c r="D16" s="57"/>
      <c r="E16" s="58" t="s">
        <v>52</v>
      </c>
      <c r="F16" s="59"/>
      <c r="G16" s="59"/>
      <c r="H16" s="59"/>
      <c r="I16" s="59"/>
      <c r="J16" s="59"/>
      <c r="K16" s="59"/>
      <c r="L16" s="59"/>
      <c r="M16" s="59"/>
      <c r="N16" s="59"/>
      <c r="O16" s="60"/>
      <c r="P16" s="6"/>
      <c r="Q16" s="6"/>
      <c r="R16" s="6"/>
      <c r="S16" s="6"/>
      <c r="T16" s="6"/>
      <c r="U16" s="6"/>
      <c r="V16" s="6"/>
      <c r="W16" s="6"/>
      <c r="X16" s="6"/>
      <c r="Y16" s="6"/>
      <c r="Z16" s="6"/>
      <c r="AA16" s="6"/>
      <c r="AB16" s="6"/>
      <c r="AC16" s="6"/>
      <c r="AD16" s="6"/>
      <c r="AE16" s="6"/>
    </row>
    <row r="17" ht="15.75" customHeight="1">
      <c r="A17" s="6"/>
      <c r="B17" s="6"/>
      <c r="C17" s="6"/>
      <c r="D17" s="6"/>
      <c r="E17" s="61"/>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61"/>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1"/>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1"/>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61"/>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61"/>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61"/>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61"/>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61"/>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61"/>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1"/>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1"/>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1"/>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1"/>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1"/>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1"/>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1"/>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1"/>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1"/>
      <c r="F35" s="6"/>
      <c r="G35" s="6"/>
      <c r="H35" s="6"/>
      <c r="I35" s="6"/>
      <c r="J35" s="6"/>
      <c r="K35" s="6"/>
      <c r="L35" s="6"/>
      <c r="M35" s="6"/>
      <c r="N35" s="6"/>
      <c r="O35" s="62"/>
      <c r="P35" s="6"/>
      <c r="Q35" s="6"/>
      <c r="R35" s="6"/>
      <c r="S35" s="6"/>
      <c r="T35" s="6"/>
      <c r="U35" s="6"/>
      <c r="V35" s="6"/>
      <c r="W35" s="6"/>
      <c r="X35" s="6"/>
      <c r="Y35" s="6"/>
      <c r="Z35" s="6"/>
      <c r="AA35" s="6"/>
      <c r="AB35" s="6"/>
      <c r="AC35" s="6"/>
      <c r="AD35" s="6"/>
      <c r="AE35" s="6"/>
    </row>
    <row r="36" ht="15.75" customHeight="1">
      <c r="A36" s="6"/>
      <c r="B36" s="6"/>
      <c r="C36" s="6"/>
      <c r="D36" s="6"/>
      <c r="E36" s="61"/>
      <c r="F36" s="6"/>
      <c r="G36" s="6"/>
      <c r="H36" s="6"/>
      <c r="I36" s="6"/>
      <c r="J36" s="6"/>
      <c r="K36" s="6"/>
      <c r="L36" s="6"/>
      <c r="M36" s="6"/>
      <c r="N36" s="6"/>
      <c r="O36" s="62"/>
      <c r="P36" s="6"/>
      <c r="Q36" s="6"/>
      <c r="R36" s="6"/>
      <c r="S36" s="6"/>
      <c r="T36" s="6"/>
      <c r="U36" s="6"/>
      <c r="V36" s="6"/>
      <c r="W36" s="6"/>
      <c r="X36" s="6"/>
      <c r="Y36" s="6"/>
      <c r="Z36" s="6"/>
      <c r="AA36" s="6"/>
      <c r="AB36" s="6"/>
      <c r="AC36" s="6"/>
      <c r="AD36" s="6"/>
      <c r="AE36" s="6"/>
    </row>
    <row r="37" ht="15.75" customHeight="1">
      <c r="A37" s="6"/>
      <c r="B37" s="6"/>
      <c r="C37" s="6"/>
      <c r="D37" s="6"/>
      <c r="E37" s="61"/>
      <c r="F37" s="6"/>
      <c r="G37" s="6"/>
      <c r="H37" s="6"/>
      <c r="I37" s="6"/>
      <c r="J37" s="6"/>
      <c r="K37" s="6"/>
      <c r="L37" s="6"/>
      <c r="M37" s="6"/>
      <c r="N37" s="6"/>
      <c r="O37" s="62"/>
      <c r="P37" s="6"/>
      <c r="Q37" s="6"/>
      <c r="R37" s="6"/>
      <c r="S37" s="6"/>
      <c r="T37" s="6"/>
      <c r="U37" s="6"/>
      <c r="V37" s="6"/>
      <c r="W37" s="6"/>
      <c r="X37" s="6"/>
      <c r="Y37" s="6"/>
      <c r="Z37" s="6"/>
      <c r="AA37" s="6"/>
      <c r="AB37" s="6"/>
      <c r="AC37" s="6"/>
      <c r="AD37" s="6"/>
      <c r="AE37" s="6"/>
    </row>
    <row r="38" ht="15.75" customHeight="1">
      <c r="A38" s="6"/>
      <c r="B38" s="6"/>
      <c r="C38" s="6"/>
      <c r="D38" s="6"/>
      <c r="E38" s="61"/>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1"/>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1"/>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1"/>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1"/>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1"/>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1"/>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1"/>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1"/>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1"/>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1"/>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1"/>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1"/>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1"/>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1"/>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1"/>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1"/>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1"/>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1"/>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1"/>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1"/>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1"/>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1"/>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1"/>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1"/>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1"/>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1"/>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1"/>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1"/>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1"/>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1"/>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1"/>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1"/>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1"/>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1"/>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1"/>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1"/>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1"/>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1"/>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1"/>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1"/>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1"/>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1"/>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1"/>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1"/>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1"/>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1"/>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1"/>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1"/>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1"/>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1"/>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1"/>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1"/>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1"/>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1"/>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1"/>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1"/>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1"/>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1"/>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1"/>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1"/>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1"/>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1"/>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1"/>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1"/>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1"/>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1"/>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1"/>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1"/>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1"/>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1"/>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1"/>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1"/>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1"/>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1"/>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1"/>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1"/>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1"/>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1"/>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1"/>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1"/>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1"/>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1"/>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1"/>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1"/>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1"/>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1"/>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1"/>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1"/>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1"/>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1"/>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1"/>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1"/>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1"/>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1"/>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1"/>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1"/>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1"/>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1"/>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1"/>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1"/>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1"/>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1"/>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1"/>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1"/>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1"/>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1"/>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1"/>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1"/>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1"/>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1"/>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1"/>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1"/>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1"/>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1"/>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1"/>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61"/>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61"/>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61"/>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61"/>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61"/>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61"/>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61"/>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61"/>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61"/>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61"/>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61"/>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61"/>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61"/>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61"/>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61"/>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61"/>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61"/>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61"/>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61"/>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61"/>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61"/>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6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61"/>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61"/>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61"/>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61"/>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61"/>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61"/>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61"/>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61"/>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61"/>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61"/>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61"/>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61"/>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61"/>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61"/>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61"/>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61"/>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61"/>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6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61"/>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61"/>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61"/>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61"/>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61"/>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61"/>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61"/>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61"/>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61"/>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61"/>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61"/>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61"/>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61"/>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61"/>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61"/>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61"/>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61"/>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61"/>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61"/>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61"/>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61"/>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61"/>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61"/>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61"/>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61"/>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61"/>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61"/>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61"/>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61"/>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61"/>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61"/>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61"/>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61"/>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61"/>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61"/>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61"/>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61"/>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61"/>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61"/>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61"/>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6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61"/>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61"/>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61"/>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61"/>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61"/>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61"/>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61"/>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61"/>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61"/>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61"/>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61"/>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61"/>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61"/>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61"/>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61"/>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61"/>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61"/>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61"/>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61"/>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61"/>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61"/>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61"/>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61"/>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61"/>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61"/>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61"/>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61"/>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61"/>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61"/>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61"/>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61"/>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61"/>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61"/>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61"/>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61"/>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61"/>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61"/>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61"/>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6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61"/>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61"/>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61"/>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61"/>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61"/>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61"/>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61"/>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61"/>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61"/>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61"/>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61"/>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61"/>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61"/>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61"/>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61"/>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61"/>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61"/>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61"/>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61"/>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61"/>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61"/>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61"/>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61"/>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61"/>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61"/>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61"/>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61"/>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61"/>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61"/>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61"/>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61"/>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61"/>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61"/>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61"/>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61"/>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61"/>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61"/>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61"/>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61"/>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61"/>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6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61"/>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61"/>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61"/>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61"/>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61"/>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61"/>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61"/>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61"/>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61"/>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61"/>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61"/>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61"/>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61"/>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61"/>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61"/>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61"/>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61"/>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61"/>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61"/>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61"/>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61"/>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61"/>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61"/>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61"/>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61"/>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61"/>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61"/>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61"/>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61"/>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61"/>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61"/>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61"/>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61"/>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61"/>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61"/>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61"/>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61"/>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61"/>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61"/>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61"/>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6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61"/>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61"/>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61"/>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61"/>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61"/>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61"/>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61"/>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61"/>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61"/>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61"/>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61"/>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61"/>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61"/>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61"/>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61"/>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61"/>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61"/>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61"/>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61"/>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61"/>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61"/>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61"/>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61"/>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61"/>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61"/>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61"/>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61"/>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61"/>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61"/>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61"/>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61"/>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61"/>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61"/>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61"/>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61"/>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61"/>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61"/>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61"/>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61"/>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61"/>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6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61"/>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61"/>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61"/>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61"/>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61"/>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61"/>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61"/>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61"/>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61"/>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61"/>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61"/>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61"/>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61"/>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61"/>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61"/>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61"/>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61"/>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61"/>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61"/>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61"/>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61"/>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61"/>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61"/>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61"/>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61"/>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61"/>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61"/>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61"/>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61"/>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61"/>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61"/>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61"/>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61"/>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61"/>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61"/>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61"/>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61"/>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61"/>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61"/>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61"/>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61"/>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6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61"/>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61"/>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61"/>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61"/>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61"/>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61"/>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61"/>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61"/>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61"/>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61"/>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61"/>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61"/>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61"/>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61"/>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61"/>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61"/>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61"/>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61"/>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61"/>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61"/>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61"/>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61"/>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61"/>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61"/>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61"/>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61"/>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61"/>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61"/>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61"/>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61"/>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61"/>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61"/>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61"/>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61"/>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61"/>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61"/>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61"/>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61"/>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61"/>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61"/>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6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61"/>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61"/>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61"/>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61"/>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61"/>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61"/>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61"/>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61"/>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61"/>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61"/>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61"/>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61"/>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61"/>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61"/>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61"/>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61"/>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61"/>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61"/>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61"/>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61"/>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61"/>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61"/>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61"/>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61"/>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61"/>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61"/>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61"/>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61"/>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61"/>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61"/>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61"/>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61"/>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61"/>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61"/>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61"/>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61"/>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61"/>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61"/>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61"/>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61"/>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61"/>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61"/>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6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61"/>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61"/>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61"/>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61"/>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61"/>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61"/>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61"/>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61"/>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61"/>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61"/>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61"/>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61"/>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61"/>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61"/>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61"/>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61"/>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61"/>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61"/>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61"/>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61"/>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61"/>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61"/>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61"/>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61"/>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61"/>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61"/>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61"/>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61"/>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61"/>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61"/>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61"/>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61"/>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61"/>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61"/>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61"/>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61"/>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61"/>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61"/>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61"/>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61"/>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6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61"/>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61"/>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61"/>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61"/>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61"/>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61"/>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61"/>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61"/>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61"/>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61"/>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61"/>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61"/>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61"/>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61"/>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61"/>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61"/>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61"/>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61"/>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61"/>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61"/>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61"/>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61"/>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61"/>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61"/>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61"/>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61"/>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61"/>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61"/>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61"/>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61"/>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61"/>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61"/>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61"/>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61"/>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61"/>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61"/>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61"/>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61"/>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61"/>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61"/>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61"/>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61"/>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61"/>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61"/>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6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61"/>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61"/>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61"/>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61"/>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61"/>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61"/>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61"/>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61"/>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61"/>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61"/>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61"/>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61"/>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61"/>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61"/>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61"/>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61"/>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61"/>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61"/>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61"/>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61"/>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61"/>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61"/>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61"/>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61"/>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61"/>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61"/>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61"/>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61"/>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61"/>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61"/>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61"/>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61"/>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61"/>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61"/>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61"/>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61"/>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61"/>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61"/>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61"/>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61"/>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61"/>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61"/>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6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61"/>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61"/>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61"/>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61"/>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61"/>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61"/>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61"/>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61"/>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61"/>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61"/>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61"/>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61"/>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61"/>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61"/>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61"/>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61"/>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61"/>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61"/>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61"/>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61"/>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61"/>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61"/>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61"/>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61"/>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61"/>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61"/>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61"/>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61"/>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61"/>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61"/>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61"/>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61"/>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61"/>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61"/>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61"/>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61"/>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61"/>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61"/>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61"/>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61"/>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6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61"/>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61"/>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61"/>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61"/>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61"/>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61"/>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61"/>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61"/>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61"/>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61"/>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61"/>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61"/>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61"/>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61"/>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61"/>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61"/>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61"/>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61"/>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61"/>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61"/>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61"/>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61"/>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61"/>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61"/>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61"/>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61"/>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61"/>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61"/>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61"/>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61"/>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61"/>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61"/>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61"/>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61"/>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61"/>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61"/>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61"/>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61"/>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61"/>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61"/>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6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61"/>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61"/>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61"/>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61"/>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61"/>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61"/>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61"/>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61"/>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61"/>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61"/>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61"/>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61"/>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61"/>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61"/>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61"/>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61"/>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61"/>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61"/>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61"/>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61"/>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61"/>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61"/>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61"/>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61"/>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61"/>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61"/>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61"/>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61"/>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61"/>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61"/>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61"/>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61"/>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61"/>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61"/>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61"/>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61"/>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61"/>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61"/>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61"/>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61"/>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61"/>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6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61"/>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61"/>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61"/>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61"/>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61"/>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61"/>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61"/>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61"/>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61"/>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61"/>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61"/>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61"/>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61"/>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61"/>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61"/>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61"/>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61"/>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61"/>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61"/>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61"/>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61"/>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61"/>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61"/>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61"/>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61"/>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61"/>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61"/>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61"/>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61"/>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61"/>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61"/>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61"/>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61"/>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61"/>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61"/>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61"/>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61"/>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61"/>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61"/>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61"/>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6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61"/>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61"/>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61"/>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61"/>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61"/>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61"/>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61"/>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61"/>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61"/>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61"/>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61"/>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61"/>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61"/>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61"/>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61"/>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61"/>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61"/>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61"/>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61"/>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61"/>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61"/>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61"/>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61"/>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61"/>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61"/>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61"/>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61"/>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61"/>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61"/>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61"/>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61"/>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61"/>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61"/>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61"/>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61"/>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61"/>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61"/>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61"/>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61"/>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61"/>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6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61"/>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61"/>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61"/>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61"/>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61"/>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61"/>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61"/>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61"/>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61"/>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61"/>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61"/>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61"/>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61"/>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61"/>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61"/>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61"/>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61"/>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61"/>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61"/>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61"/>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61"/>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61"/>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61"/>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61"/>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61"/>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61"/>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61"/>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61"/>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61"/>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61"/>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61"/>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61"/>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61"/>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61"/>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61"/>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61"/>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61"/>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61"/>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61"/>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61"/>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6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61"/>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61"/>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61"/>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61"/>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61"/>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61"/>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61"/>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61"/>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61"/>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61"/>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61"/>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61"/>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61"/>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61"/>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61"/>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61"/>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61"/>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61"/>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61"/>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61"/>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61"/>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61"/>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61"/>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3"/>
      <c r="B989" s="63"/>
      <c r="C989" s="63"/>
      <c r="D989" s="63"/>
      <c r="E989" s="64"/>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row>
    <row r="990">
      <c r="A990" s="63"/>
      <c r="B990" s="63"/>
      <c r="C990" s="63"/>
      <c r="D990" s="63"/>
      <c r="E990" s="64"/>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row>
    <row r="991">
      <c r="A991" s="63"/>
      <c r="B991" s="63"/>
      <c r="C991" s="63"/>
      <c r="D991" s="63"/>
      <c r="E991" s="64"/>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row>
    <row r="992">
      <c r="A992" s="63"/>
      <c r="B992" s="63"/>
      <c r="C992" s="63"/>
      <c r="D992" s="63"/>
      <c r="E992" s="64"/>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row>
    <row r="993">
      <c r="A993" s="63"/>
      <c r="B993" s="63"/>
      <c r="C993" s="63"/>
      <c r="D993" s="63"/>
      <c r="E993" s="64"/>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5">
        <f>+'SOLICITUD DE CONTRATO '!M12</f>
        <v>2666666</v>
      </c>
      <c r="B1" s="66">
        <f>+A1/30</f>
        <v>88888.86667</v>
      </c>
    </row>
    <row r="2">
      <c r="B2" s="66">
        <f>+B1*23</f>
        <v>2044443.933</v>
      </c>
    </row>
    <row r="4">
      <c r="A4" s="65">
        <f>+A1*8</f>
        <v>21333328</v>
      </c>
      <c r="B4" s="67">
        <f>+A4+B2</f>
        <v>23377771.93</v>
      </c>
    </row>
    <row r="11">
      <c r="A11" s="63">
        <v>1.0</v>
      </c>
      <c r="B11" s="66">
        <f>(3634104/30)*24</f>
        <v>2907283.2</v>
      </c>
      <c r="C11" s="63" t="s">
        <v>53</v>
      </c>
    </row>
    <row r="12">
      <c r="A12" s="63"/>
      <c r="B12" s="66">
        <f>(3634104*8)</f>
        <v>29072832</v>
      </c>
      <c r="C12" s="63" t="s">
        <v>54</v>
      </c>
    </row>
    <row r="13">
      <c r="A13" s="63"/>
      <c r="B13" s="66">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