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05qqC6YS4vLPCqjEXxWMTrjf3dKx92W/grC81THwdjM="/>
    </ext>
  </extLst>
</workbook>
</file>

<file path=xl/sharedStrings.xml><?xml version="1.0" encoding="utf-8"?>
<sst xmlns="http://schemas.openxmlformats.org/spreadsheetml/2006/main" count="56" uniqueCount="55">
  <si>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</si>
  <si>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</si>
  <si>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</si>
  <si>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</si>
  <si>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</si>
  <si>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</si>
  <si>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</si>
  <si>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</si>
  <si>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</si>
  <si>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</si>
  <si>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</si>
  <si>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COORDINACION TECNICA </t>
  </si>
  <si>
    <t xml:space="preserve">ADMINISTRATIVOS </t>
  </si>
  <si>
    <t xml:space="preserve">A QUIEN LE SOLICITA </t>
  </si>
  <si>
    <t>ASESOR JURIDICO</t>
  </si>
  <si>
    <t xml:space="preserve">SEGUIMIENTO </t>
  </si>
  <si>
    <t>TIPO DE CONTRATO REQUERIDO</t>
  </si>
  <si>
    <t>CONTRATO DE PRESTACION DE SERVICIOS</t>
  </si>
  <si>
    <t>SE ENCUENTRA EN EL BANCO DE PROVEDORES (FT-014_BANCO_DE_PROVEEDORES)</t>
  </si>
  <si>
    <t xml:space="preserve">SI  </t>
  </si>
  <si>
    <t>NO X</t>
  </si>
  <si>
    <t>OBJETO DEL CONTRATO</t>
  </si>
  <si>
    <t>PRESTACIÓN DE SERVICIOS DE APOYO A LA GESTIÓN COMO FACILITADORA, PARA EL CONVENIO IM-01-2023 EN LA EMPRESA COFINANCIADA TIKRAY SAS CON NIT 901.523.612-0, EN EL MARCO DEL PROYECTO IMPULSA META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</si>
  <si>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</si>
  <si>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</si>
  <si>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</si>
  <si>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</si>
  <si>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</si>
  <si>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</si>
  <si>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</si>
  <si>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</si>
  <si>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</si>
  <si>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</si>
  <si>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</si>
  <si>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</si>
  <si>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</si>
  <si>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</si>
  <si>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</si>
  <si>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</si>
  <si>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40.392.256 Villavicencio</t>
  </si>
  <si>
    <t>Lilian Landinez Vàsquez</t>
  </si>
  <si>
    <t>1. Asesoría técnica en la construcción del producto.
2. Transferir conocimientos en temas de innovacion empresarial al proyecto
3. Presentar un informe mensual de actividades incluyendo anexos y soportes.
4. Realizar el correcto archivo documental físico y digital en la plataforma DRIVE del proyecto.
5. Encontrarse al día por concepto de seguridad social, ARL y prestaciones sociales para el pago (Cuando aplique).
6. Las demás actividades que le sean solicitadas de acuerdo con el objeto contractual.</t>
  </si>
  <si>
    <t>Informe con evidencia fotografica de la asesoria tecnica en la construccion del producto</t>
  </si>
  <si>
    <t>MES</t>
  </si>
  <si>
    <t>Se realizará un pago así: 
Pago 1: un primer y unico pago por valor de $480,000 a la entrega de documento  informe  de  resultados de validación y seguimientos del prototipo del producto, y previa presentación de informe de actividades ejecutadas, informe de supervisión 
Para el primer y único pago, se deberá suscribir la respectiva acta de terminación firmada por las partes.</t>
  </si>
  <si>
    <t>FECHA DE INICIO DE SOLICITUD:</t>
  </si>
  <si>
    <t>FECHA DE FINALIZACION DE SOLICITUD:</t>
  </si>
  <si>
    <t xml:space="preserve">NOMBRE Y CC SUPERVISOR DEL CONTRATO </t>
  </si>
  <si>
    <t>MARIA ALEJANDRA VELASQUEZ LOPEZ C.C. 40,330,674</t>
  </si>
  <si>
    <t>NOMBRE DE QUIEN SOLICITA</t>
  </si>
  <si>
    <t>RAFAEL ANDRES GONZALEZ QUEVEDO</t>
  </si>
  <si>
    <t>CARGO DE QUIEN SOLICITA</t>
  </si>
  <si>
    <t>ASESOR TECNICO DEL PROYECTO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</si>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</sst>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readingOrder="0" vertical="center"/>
    </xf>
    <xf borderId="9" fillId="2" fontId="3" numFmtId="0" xfId="0" applyAlignment="1" applyBorder="1" applyFont="1">
      <alignment horizontal="center" readingOrder="0" shrinkToFit="0" vertical="center" wrapText="1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0" xfId="0" applyAlignment="1" applyBorder="1" applyFont="1">
      <alignment horizontal="left" readingOrder="0" vertical="center"/>
    </xf>
    <xf borderId="9" fillId="2" fontId="3" numFmtId="0" xfId="0" applyAlignment="1" applyBorder="1" applyFont="1">
      <alignment horizontal="left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quotePrefix="1" borderId="21" fillId="0" fontId="3" numFmtId="0" xfId="0" applyAlignment="1" applyBorder="1" applyFont="1">
      <alignment shrinkToFit="0" vertical="center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4" xfId="0" applyAlignment="1" applyBorder="1" applyFont="1" applyNumberFormat="1">
      <alignment horizontal="center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60.0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45072.0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4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5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6" t="s">
        <v>19</v>
      </c>
      <c r="F9" s="27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8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9" t="s">
        <v>23</v>
      </c>
      <c r="B11" s="30" t="s">
        <v>24</v>
      </c>
      <c r="C11" s="30" t="s">
        <v>25</v>
      </c>
      <c r="D11" s="30" t="s">
        <v>26</v>
      </c>
      <c r="E11" s="30" t="s">
        <v>27</v>
      </c>
      <c r="F11" s="30" t="s">
        <v>28</v>
      </c>
      <c r="G11" s="30" t="s">
        <v>29</v>
      </c>
      <c r="H11" s="30" t="s">
        <v>30</v>
      </c>
      <c r="I11" s="30" t="s">
        <v>31</v>
      </c>
      <c r="J11" s="30" t="s">
        <v>32</v>
      </c>
      <c r="K11" s="30" t="s">
        <v>33</v>
      </c>
      <c r="L11" s="30" t="s">
        <v>34</v>
      </c>
      <c r="M11" s="30" t="s">
        <v>35</v>
      </c>
      <c r="N11" s="30" t="s">
        <v>36</v>
      </c>
      <c r="O11" s="31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252.0" customHeight="1">
      <c r="A12" s="32">
        <v>1.0</v>
      </c>
      <c r="B12" s="33" t="s">
        <v>38</v>
      </c>
      <c r="C12" s="32" t="s">
        <v>2</v>
      </c>
      <c r="D12" s="34" t="s">
        <v>39</v>
      </c>
      <c r="E12" s="33" t="s">
        <v>40</v>
      </c>
      <c r="F12" s="26" t="s">
        <v>41</v>
      </c>
      <c r="G12" s="35" t="s">
        <v>42</v>
      </c>
      <c r="H12" s="36">
        <v>45078.0</v>
      </c>
      <c r="I12" s="37">
        <v>45107.0</v>
      </c>
      <c r="J12" s="33">
        <v>1.0</v>
      </c>
      <c r="K12" s="32">
        <v>1.0</v>
      </c>
      <c r="L12" s="32" t="s">
        <v>43</v>
      </c>
      <c r="M12" s="38">
        <v>480000.0</v>
      </c>
      <c r="N12" s="38">
        <f>+J12*M12</f>
        <v>480000</v>
      </c>
      <c r="O12" s="39" t="s">
        <v>44</v>
      </c>
      <c r="P12" s="40"/>
      <c r="Q12" s="40"/>
      <c r="R12" s="41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ht="48.0" customHeight="1">
      <c r="A13" s="42" t="s">
        <v>45</v>
      </c>
      <c r="B13" s="43"/>
      <c r="C13" s="44">
        <f>C5</f>
        <v>45072</v>
      </c>
      <c r="D13" s="45" t="s">
        <v>46</v>
      </c>
      <c r="E13" s="44">
        <f>C13+2</f>
        <v>45074</v>
      </c>
      <c r="F13" s="46"/>
      <c r="G13" s="46"/>
      <c r="H13" s="46"/>
      <c r="I13" s="47"/>
      <c r="J13" s="46"/>
      <c r="K13" s="46"/>
      <c r="L13" s="46"/>
      <c r="M13" s="48"/>
      <c r="N13" s="46"/>
      <c r="O13" s="49"/>
      <c r="P13" s="6"/>
      <c r="Q13" s="6"/>
      <c r="R13" s="50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47</v>
      </c>
      <c r="B14" s="21"/>
      <c r="C14" s="21"/>
      <c r="D14" s="19"/>
      <c r="E14" s="23" t="s">
        <v>48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50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49</v>
      </c>
      <c r="B15" s="21"/>
      <c r="C15" s="21"/>
      <c r="D15" s="19"/>
      <c r="E15" s="23" t="s">
        <v>50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1" t="s">
        <v>51</v>
      </c>
      <c r="B16" s="52"/>
      <c r="C16" s="52"/>
      <c r="D16" s="53"/>
      <c r="E16" s="54" t="s">
        <v>52</v>
      </c>
      <c r="F16" s="52"/>
      <c r="G16" s="52"/>
      <c r="H16" s="52"/>
      <c r="I16" s="52"/>
      <c r="J16" s="52"/>
      <c r="K16" s="52"/>
      <c r="L16" s="52"/>
      <c r="M16" s="52"/>
      <c r="N16" s="52"/>
      <c r="O16" s="55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6"/>
      <c r="F35" s="6"/>
      <c r="G35" s="6"/>
      <c r="H35" s="6"/>
      <c r="I35" s="6"/>
      <c r="J35" s="6"/>
      <c r="K35" s="6"/>
      <c r="L35" s="6"/>
      <c r="M35" s="6"/>
      <c r="N35" s="6"/>
      <c r="O35" s="57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6"/>
      <c r="F36" s="6"/>
      <c r="G36" s="6"/>
      <c r="H36" s="6"/>
      <c r="I36" s="6"/>
      <c r="J36" s="6"/>
      <c r="K36" s="6"/>
      <c r="L36" s="6"/>
      <c r="M36" s="6"/>
      <c r="N36" s="6"/>
      <c r="O36" s="57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6"/>
      <c r="F37" s="6"/>
      <c r="G37" s="6"/>
      <c r="H37" s="6"/>
      <c r="I37" s="6"/>
      <c r="J37" s="6"/>
      <c r="K37" s="6"/>
      <c r="L37" s="6"/>
      <c r="M37" s="6"/>
      <c r="N37" s="6"/>
      <c r="O37" s="57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8"/>
      <c r="B989" s="58"/>
      <c r="C989" s="58"/>
      <c r="D989" s="58"/>
      <c r="E989" s="59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  <c r="AA989" s="58"/>
      <c r="AB989" s="58"/>
      <c r="AC989" s="58"/>
      <c r="AD989" s="58"/>
      <c r="AE989" s="58"/>
    </row>
    <row r="990">
      <c r="A990" s="58"/>
      <c r="B990" s="58"/>
      <c r="C990" s="58"/>
      <c r="D990" s="58"/>
      <c r="E990" s="59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  <c r="AA990" s="58"/>
      <c r="AB990" s="58"/>
      <c r="AC990" s="58"/>
      <c r="AD990" s="58"/>
      <c r="AE990" s="58"/>
    </row>
    <row r="991">
      <c r="A991" s="58"/>
      <c r="B991" s="58"/>
      <c r="C991" s="58"/>
      <c r="D991" s="58"/>
      <c r="E991" s="59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  <c r="AA991" s="58"/>
      <c r="AB991" s="58"/>
      <c r="AC991" s="58"/>
      <c r="AD991" s="58"/>
      <c r="AE991" s="58"/>
    </row>
    <row r="992">
      <c r="A992" s="58"/>
      <c r="B992" s="58"/>
      <c r="C992" s="58"/>
      <c r="D992" s="58"/>
      <c r="E992" s="59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  <c r="AA992" s="58"/>
      <c r="AB992" s="58"/>
      <c r="AC992" s="58"/>
      <c r="AD992" s="58"/>
      <c r="AE992" s="58"/>
    </row>
    <row r="993">
      <c r="A993" s="58"/>
      <c r="B993" s="58"/>
      <c r="C993" s="58"/>
      <c r="D993" s="58"/>
      <c r="E993" s="59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  <c r="AA993" s="58"/>
      <c r="AB993" s="58"/>
      <c r="AC993" s="58"/>
      <c r="AD993" s="58"/>
      <c r="AE993" s="58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0">
        <f>+'SOLICITUD DE CONTRATO '!M12</f>
        <v>480000</v>
      </c>
      <c r="B1" s="61">
        <f>+A1/30</f>
        <v>16000</v>
      </c>
    </row>
    <row r="2">
      <c r="B2" s="61">
        <f>+B1*23</f>
        <v>368000</v>
      </c>
    </row>
    <row r="4">
      <c r="A4" s="60">
        <f>+A1*8</f>
        <v>3840000</v>
      </c>
      <c r="B4" s="62">
        <f>+A4+B2</f>
        <v>4208000</v>
      </c>
    </row>
    <row r="11">
      <c r="A11" s="63">
        <v>1.0</v>
      </c>
      <c r="B11" s="61">
        <f>(3634104/30)*24</f>
        <v>2907283.2</v>
      </c>
      <c r="C11" s="58" t="s">
        <v>53</v>
      </c>
    </row>
    <row r="12">
      <c r="A12" s="58"/>
      <c r="B12" s="61">
        <f>(3634104*8)</f>
        <v>29072832</v>
      </c>
      <c r="C12" s="58" t="s">
        <v>54</v>
      </c>
    </row>
    <row r="13">
      <c r="A13" s="58"/>
      <c r="B13" s="61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