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RVToP2wK8uBbOrBvmdbUT4SWehjmj8DN0vA1qF3vzZs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<sst xmlns="http://schemas.openxmlformats.org/spreadsheetml/2006/main" count="56" uniqueCount="55">
  <si>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</si>
  <si>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</si>
  <si>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</si>
  <si>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</si>
  <si>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</si>
  <si>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</si>
  <si>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</si>
  <si>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</si>
  <si>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</si>
  <si>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</si>
  <si>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</si>
  <si>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Coordinación técnica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</si>
  <si>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</si>
  <si>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</si>
  <si>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</si>
  <si>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</si>
  <si>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</si>
  <si>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</si>
  <si>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</si>
  <si>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</si>
  <si>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X</t>
  </si>
  <si>
    <t>OBJETO DEL CONTRATO</t>
  </si>
  <si>
    <t>PRESTACIÓN DE SERVICIOS PROFESIONALES DE UN ECONOMISTA ESPECIALISTA EN FORMULACIÓN DE MODELOS DE NEGOCIOS, PARA EL CONVENIO IM-01-2023 EN LA EMPRESA TIKRAY SAS CON NIT 901.523.612-0 COFINANCIADO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</si>
  <si>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</si>
  <si>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</si>
  <si>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</si>
  <si>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</si>
  <si>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</si>
  <si>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</si>
  <si>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</si>
  <si>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</si>
  <si>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</si>
  <si>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</si>
  <si>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</si>
  <si>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</si>
  <si>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</si>
  <si>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</si>
  <si>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</si>
  <si>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</si>
  <si>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80.038.123 Bogotà</t>
  </si>
  <si>
    <t>Diego Ricardo Matamoros Antolinez</t>
  </si>
  <si>
    <t>1. Diseño del modelo de negocio y prototipado del producto.
2. Gestion de contactos en el sector de bio economia.
3. Apoyo en networking y visibilidad con comunidad especifica
4. Presentar un informe mensual de actividades incluyendo anexos y soportes.
5. Realizar el correcto archivo documental físico y digital en la plataforma DRIVE del proyecto.
6. Encontrarse al día por concepto de seguridad social, ARL y prestaciones sociales para el pago (Cuando aplique).
7. Las demás actividades que le sean solicitadas de acuerdo con el objeto contractual.</t>
  </si>
  <si>
    <t>1. Diseño del modelo de negocio y prototipado del producto.
2. Gestion de contactos en el sector de bio economia.
3. Apoyo en networking y visibilidad con comunidad especifica</t>
  </si>
  <si>
    <t>MES</t>
  </si>
  <si>
    <t xml:space="preserve">Se realizarán tres pagos así: 
Pago 1: un primer pago por valor de $2,350,000 a  la entrega de documento  informe del modelo de negocios y el prototipado , y previa presentación de informe de actividades ejecutadas, informe de supervisión y acreditar los pagos al Sistema Integral de Seguridad Social y Aportes Parafiscales.
Pago 2: un segundo pago por valor de $2,350,000 a la entrega de Documento soporte de listado de contactos efectivos con los cuales ya se haya hecho avance y que tipo de avance se realizo , y previa presentación de informe de actividades ejecutadas, informe de supervisión y acreditar los pagos al Sistema Integral de Seguridad Social y Aportes Parafiscales.
Pago 3: un tercer y último pago por valor de $2,350,000 a la entrega de Documento final donde se evidencia los aportes en tema de networking y visibilidad con la comunidad especifica del proyecto como tal,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ARL).
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</si>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</sst>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3" fontId="3" numFmtId="0" xfId="0" applyAlignment="1" applyBorder="1" applyFill="1" applyFont="1">
      <alignment horizontal="center"/>
    </xf>
    <xf borderId="21" fillId="2" fontId="3" numFmtId="0" xfId="0" applyBorder="1" applyFont="1"/>
    <xf borderId="16" fillId="3" fontId="3" numFmtId="0" xfId="0" applyAlignment="1" applyBorder="1" applyFont="1">
      <alignment horizontal="center"/>
    </xf>
    <xf borderId="16" fillId="3" fontId="3" numFmtId="0" xfId="0" applyAlignment="1" applyBorder="1" applyFont="1">
      <alignment horizontal="center" shrinkToFit="0" wrapText="1"/>
    </xf>
    <xf borderId="22" fillId="2" fontId="3" numFmtId="0" xfId="0" applyAlignment="1" applyBorder="1" applyFont="1">
      <alignment horizontal="left" readingOrder="0" shrinkToFit="0" vertical="center" wrapText="1"/>
    </xf>
    <xf borderId="22" fillId="2" fontId="3" numFmtId="0" xfId="0" applyAlignment="1" applyBorder="1" applyFont="1">
      <alignment horizontal="left" readingOrder="0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left" readingOrder="0" shrinkToFit="0" vertical="center" wrapText="1"/>
    </xf>
    <xf borderId="23" fillId="2" fontId="1" numFmtId="0" xfId="0" applyAlignment="1" applyBorder="1" applyFont="1">
      <alignment horizontal="center" vertical="center"/>
    </xf>
    <xf borderId="24" fillId="2" fontId="1" numFmtId="0" xfId="0" applyAlignment="1" applyBorder="1" applyFont="1">
      <alignment horizontal="center" shrinkToFit="0" vertical="center" wrapText="1"/>
    </xf>
    <xf borderId="25" fillId="2" fontId="1" numFmtId="0" xfId="0" applyAlignment="1" applyBorder="1" applyFont="1">
      <alignment horizontal="center" shrinkToFit="0" vertical="center" wrapText="1"/>
    </xf>
    <xf borderId="22" fillId="2" fontId="3" numFmtId="0" xfId="0" applyAlignment="1" applyBorder="1" applyFon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2" fillId="2" fontId="3" numFmtId="3" xfId="0" applyAlignment="1" applyBorder="1" applyFont="1" applyNumberFormat="1">
      <alignment horizontal="center" vertical="center"/>
    </xf>
    <xf borderId="22" fillId="0" fontId="3" numFmtId="0" xfId="0" applyAlignment="1" applyBorder="1" applyFont="1">
      <alignment horizontal="left" shrinkToFit="0" vertical="center" wrapText="1"/>
    </xf>
    <xf borderId="22" fillId="2" fontId="3" numFmtId="164" xfId="0" applyAlignment="1" applyBorder="1" applyFont="1" applyNumberFormat="1">
      <alignment horizontal="center" readingOrder="0" vertical="center"/>
    </xf>
    <xf borderId="22" fillId="2" fontId="3" numFmtId="164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readingOrder="0" vertical="center"/>
    </xf>
    <xf borderId="22" fillId="2" fontId="3" numFmtId="165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6" fillId="2" fontId="1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2" fontId="1" numFmtId="164" xfId="0" applyAlignment="1" applyBorder="1" applyFont="1" applyNumberFormat="1">
      <alignment horizontal="center" shrinkToFit="0" vertical="center" wrapText="1"/>
    </xf>
    <xf borderId="28" fillId="2" fontId="1" numFmtId="0" xfId="0" applyAlignment="1" applyBorder="1" applyFont="1">
      <alignment horizontal="center" shrinkToFit="0" vertical="center" wrapText="1"/>
    </xf>
    <xf borderId="28" fillId="2" fontId="3" numFmtId="0" xfId="0" applyAlignment="1" applyBorder="1" applyFont="1">
      <alignment horizontal="center"/>
    </xf>
    <xf borderId="28" fillId="2" fontId="3" numFmtId="167" xfId="0" applyAlignment="1" applyBorder="1" applyFont="1" applyNumberFormat="1">
      <alignment horizontal="center"/>
    </xf>
    <xf borderId="28" fillId="2" fontId="3" numFmtId="165" xfId="0" applyAlignment="1" applyBorder="1" applyFont="1" applyNumberFormat="1">
      <alignment horizontal="center"/>
    </xf>
    <xf borderId="29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30" fillId="2" fontId="1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2" fontId="3" numFmtId="0" xfId="0" applyAlignment="1" applyBorder="1" applyFont="1">
      <alignment horizontal="center" vertical="center"/>
    </xf>
    <xf borderId="34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81.86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45072.0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24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5" t="s">
        <v>14</v>
      </c>
      <c r="F7" s="14"/>
      <c r="G7" s="14"/>
      <c r="H7" s="14"/>
      <c r="I7" s="14"/>
      <c r="J7" s="14"/>
      <c r="K7" s="14"/>
      <c r="L7" s="14"/>
      <c r="M7" s="14"/>
      <c r="N7" s="14"/>
      <c r="O7" s="17"/>
      <c r="P7" s="24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6" t="s">
        <v>17</v>
      </c>
      <c r="F8" s="14"/>
      <c r="G8" s="14"/>
      <c r="H8" s="14"/>
      <c r="I8" s="14"/>
      <c r="J8" s="14"/>
      <c r="K8" s="14"/>
      <c r="L8" s="14"/>
      <c r="M8" s="14"/>
      <c r="N8" s="14"/>
      <c r="O8" s="17"/>
      <c r="P8" s="24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7" t="s">
        <v>19</v>
      </c>
      <c r="F9" s="28" t="s">
        <v>20</v>
      </c>
      <c r="G9" s="29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30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31" t="s">
        <v>23</v>
      </c>
      <c r="B11" s="32" t="s">
        <v>24</v>
      </c>
      <c r="C11" s="32" t="s">
        <v>25</v>
      </c>
      <c r="D11" s="32" t="s">
        <v>26</v>
      </c>
      <c r="E11" s="32" t="s">
        <v>27</v>
      </c>
      <c r="F11" s="32" t="s">
        <v>28</v>
      </c>
      <c r="G11" s="32" t="s">
        <v>29</v>
      </c>
      <c r="H11" s="32" t="s">
        <v>30</v>
      </c>
      <c r="I11" s="32" t="s">
        <v>31</v>
      </c>
      <c r="J11" s="32" t="s">
        <v>32</v>
      </c>
      <c r="K11" s="32" t="s">
        <v>33</v>
      </c>
      <c r="L11" s="32" t="s">
        <v>34</v>
      </c>
      <c r="M11" s="32" t="s">
        <v>35</v>
      </c>
      <c r="N11" s="32" t="s">
        <v>36</v>
      </c>
      <c r="O11" s="33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93.25" customHeight="1">
      <c r="A12" s="34">
        <v>1.0</v>
      </c>
      <c r="B12" s="35" t="s">
        <v>38</v>
      </c>
      <c r="C12" s="34" t="s">
        <v>2</v>
      </c>
      <c r="D12" s="36" t="s">
        <v>39</v>
      </c>
      <c r="E12" s="35" t="s">
        <v>40</v>
      </c>
      <c r="F12" s="27" t="s">
        <v>41</v>
      </c>
      <c r="G12" s="37" t="s">
        <v>42</v>
      </c>
      <c r="H12" s="38">
        <v>45078.0</v>
      </c>
      <c r="I12" s="39">
        <v>45168.0</v>
      </c>
      <c r="J12" s="35">
        <v>3.0</v>
      </c>
      <c r="K12" s="40">
        <v>1.0</v>
      </c>
      <c r="L12" s="34" t="s">
        <v>43</v>
      </c>
      <c r="M12" s="41">
        <f>7050000/J12</f>
        <v>2350000</v>
      </c>
      <c r="N12" s="41">
        <f>+J12*M12</f>
        <v>7050000</v>
      </c>
      <c r="O12" s="35" t="s">
        <v>44</v>
      </c>
      <c r="P12" s="42"/>
      <c r="Q12" s="42"/>
      <c r="R12" s="43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ht="48.0" customHeight="1">
      <c r="A13" s="44" t="s">
        <v>45</v>
      </c>
      <c r="B13" s="45"/>
      <c r="C13" s="46">
        <f>C5</f>
        <v>45072</v>
      </c>
      <c r="D13" s="47" t="s">
        <v>46</v>
      </c>
      <c r="E13" s="46">
        <f>C13+2</f>
        <v>45074</v>
      </c>
      <c r="F13" s="48"/>
      <c r="G13" s="48"/>
      <c r="H13" s="48"/>
      <c r="I13" s="49"/>
      <c r="J13" s="48"/>
      <c r="K13" s="48"/>
      <c r="L13" s="48"/>
      <c r="M13" s="50"/>
      <c r="N13" s="48"/>
      <c r="O13" s="51"/>
      <c r="P13" s="6"/>
      <c r="Q13" s="6"/>
      <c r="R13" s="5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29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29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3" t="s">
        <v>51</v>
      </c>
      <c r="B16" s="54"/>
      <c r="C16" s="54"/>
      <c r="D16" s="55"/>
      <c r="E16" s="56" t="s">
        <v>52</v>
      </c>
      <c r="F16" s="54"/>
      <c r="G16" s="54"/>
      <c r="H16" s="54"/>
      <c r="I16" s="54"/>
      <c r="J16" s="54"/>
      <c r="K16" s="54"/>
      <c r="L16" s="54"/>
      <c r="M16" s="54"/>
      <c r="N16" s="54"/>
      <c r="O16" s="5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8"/>
      <c r="F35" s="6"/>
      <c r="G35" s="6"/>
      <c r="H35" s="6"/>
      <c r="I35" s="6"/>
      <c r="J35" s="6"/>
      <c r="K35" s="6"/>
      <c r="L35" s="6"/>
      <c r="M35" s="6"/>
      <c r="N35" s="6"/>
      <c r="O35" s="59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8"/>
      <c r="F36" s="6"/>
      <c r="G36" s="6"/>
      <c r="H36" s="6"/>
      <c r="I36" s="6"/>
      <c r="J36" s="6"/>
      <c r="K36" s="6"/>
      <c r="L36" s="6"/>
      <c r="M36" s="6"/>
      <c r="N36" s="6"/>
      <c r="O36" s="59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8"/>
      <c r="F37" s="6"/>
      <c r="G37" s="6"/>
      <c r="H37" s="6"/>
      <c r="I37" s="6"/>
      <c r="J37" s="6"/>
      <c r="K37" s="6"/>
      <c r="L37" s="6"/>
      <c r="M37" s="6"/>
      <c r="N37" s="6"/>
      <c r="O37" s="59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8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8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8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8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8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8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8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8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8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8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8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8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8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8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8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8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8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8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8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8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8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8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8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8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8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8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8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8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8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8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8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8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8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8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8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8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8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8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8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8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8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8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8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8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8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8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8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8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8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8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8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8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8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8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8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8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8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8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8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8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8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8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8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8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8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8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8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8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8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8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8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8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8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8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8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8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8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8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8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8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8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8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8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8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8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8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8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8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8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8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8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8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8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8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8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8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8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8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8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8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8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8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8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8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8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8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8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8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8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8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8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8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8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8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8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8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8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8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8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8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8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8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8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8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8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8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8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8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8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8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8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8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8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8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8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8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8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8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8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8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8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8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8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8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8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8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8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8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8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8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8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8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8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8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8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8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8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8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8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8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8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8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8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8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8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8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8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8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8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8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8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8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8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8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8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8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8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8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8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8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8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8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8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8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8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8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8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8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8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8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8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8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8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8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8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8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8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8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8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8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8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8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8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8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8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8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8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8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8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8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8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8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8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8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8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8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8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8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8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8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8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8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8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8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8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8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8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8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8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8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8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8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8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8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8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8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8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8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8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8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8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8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8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8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8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8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8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8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8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8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8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8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8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8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8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8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8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8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8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8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8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8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8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8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8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8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8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8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8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8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8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8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8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8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8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8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8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8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8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8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8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8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8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8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8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8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8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8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8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8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8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8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8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8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8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8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8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8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8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8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8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8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8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8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8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8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8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8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8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8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8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8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8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8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8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8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8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8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8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8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8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8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8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8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8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8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8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8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8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8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8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8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8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8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8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8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8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8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8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8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8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8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8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8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8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8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8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8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8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8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8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8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8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8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8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8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8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8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8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8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8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8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8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8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8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8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8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8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8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8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8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8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8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8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8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8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8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8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8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8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8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8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8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8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8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8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8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8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8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8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8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8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8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8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8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8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8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8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8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8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8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8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8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8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8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8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8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8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8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8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8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8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8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8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8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8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8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8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8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8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8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8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8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8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8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8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8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8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8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8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8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8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8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8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8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8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8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8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8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8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8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8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8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8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8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8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8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8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8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8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8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8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8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8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8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8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8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8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8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8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8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8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8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8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8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8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8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8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8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8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8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8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8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8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8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8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8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8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8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8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8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8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8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8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8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8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8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8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8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8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8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8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8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8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8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8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8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8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8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8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8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8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8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8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8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8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8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8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8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8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8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8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8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8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8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8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8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8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8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8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8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8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8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8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8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8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8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8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8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8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8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8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8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8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8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8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8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8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8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8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8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8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8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8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8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8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8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8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8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8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8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8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8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8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8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8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8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8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8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8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8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8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8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8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8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8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8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8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8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8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8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8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8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8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8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8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8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8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8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8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8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8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8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8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8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8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8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8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8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8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8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8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8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8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8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8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8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8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8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8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8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8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8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8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8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8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8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8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8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8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8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8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8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8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8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8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8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8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8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8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8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8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8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8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8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8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8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8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8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8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8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8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8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8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8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8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8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8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8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8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8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8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8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8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8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8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8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8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8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8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8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8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8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8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8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8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8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8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8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8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8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8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8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8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8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8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8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8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8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8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8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8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8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8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8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8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8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8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8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8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8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8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8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8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8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8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8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8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8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8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8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8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8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8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8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8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8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8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8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8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8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8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8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8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8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8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8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8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8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8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8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8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8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8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8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8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8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8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8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8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8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8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8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8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8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8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8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8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8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8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8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8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8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8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8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8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8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8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8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8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8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8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8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8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8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8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8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8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8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8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8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8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8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8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8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8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8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8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8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8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8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8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8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8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8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8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8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8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8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8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8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8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8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8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8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8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8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8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8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8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8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8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8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8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8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8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8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8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8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8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8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8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8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8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8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8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8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8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8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8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8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8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8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8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8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8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8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8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8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8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8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8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8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8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8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8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8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8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8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8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8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8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8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8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8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8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8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8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8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8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8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8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8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8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8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8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8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8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8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8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8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8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8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8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8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8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8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8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8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8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8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8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8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8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8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8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8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8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8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8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8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8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8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8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8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8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8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8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8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8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8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8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8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8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8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8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8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8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8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8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8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8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8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8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8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8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8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8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8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8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8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8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8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8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8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8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8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8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8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8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8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8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8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8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8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8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8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8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8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8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8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8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8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8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8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8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8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8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8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8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8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8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8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8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8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8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8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0"/>
      <c r="B989" s="60"/>
      <c r="C989" s="60"/>
      <c r="D989" s="60"/>
      <c r="E989" s="61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  <c r="AA989" s="60"/>
      <c r="AB989" s="60"/>
      <c r="AC989" s="60"/>
      <c r="AD989" s="60"/>
      <c r="AE989" s="60"/>
    </row>
    <row r="990">
      <c r="A990" s="60"/>
      <c r="B990" s="60"/>
      <c r="C990" s="60"/>
      <c r="D990" s="60"/>
      <c r="E990" s="61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  <c r="AA990" s="60"/>
      <c r="AB990" s="60"/>
      <c r="AC990" s="60"/>
      <c r="AD990" s="60"/>
      <c r="AE990" s="60"/>
    </row>
    <row r="991">
      <c r="A991" s="60"/>
      <c r="B991" s="60"/>
      <c r="C991" s="60"/>
      <c r="D991" s="60"/>
      <c r="E991" s="61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  <c r="AA991" s="60"/>
      <c r="AB991" s="60"/>
      <c r="AC991" s="60"/>
      <c r="AD991" s="60"/>
      <c r="AE991" s="60"/>
    </row>
    <row r="992">
      <c r="A992" s="60"/>
      <c r="B992" s="60"/>
      <c r="C992" s="60"/>
      <c r="D992" s="60"/>
      <c r="E992" s="61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  <c r="AA992" s="60"/>
      <c r="AB992" s="60"/>
      <c r="AC992" s="60"/>
      <c r="AD992" s="60"/>
      <c r="AE992" s="60"/>
    </row>
    <row r="993">
      <c r="A993" s="60"/>
      <c r="B993" s="60"/>
      <c r="C993" s="60"/>
      <c r="D993" s="60"/>
      <c r="E993" s="61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  <c r="AA993" s="60"/>
      <c r="AB993" s="60"/>
      <c r="AC993" s="60"/>
      <c r="AD993" s="60"/>
      <c r="AE993" s="60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2">
        <f>+'SOLICITUD DE CONTRATO '!M12</f>
        <v>2350000</v>
      </c>
      <c r="B1" s="63">
        <f>+A1/30</f>
        <v>78333.33333</v>
      </c>
    </row>
    <row r="2">
      <c r="B2" s="63">
        <f>+B1*23</f>
        <v>1801666.667</v>
      </c>
    </row>
    <row r="4">
      <c r="A4" s="62">
        <f>+A1*8</f>
        <v>18800000</v>
      </c>
      <c r="B4" s="64">
        <f>+A4+B2</f>
        <v>20601666.67</v>
      </c>
    </row>
    <row r="11">
      <c r="A11" s="65">
        <v>1.0</v>
      </c>
      <c r="B11" s="63">
        <f>(3634104/30)*24</f>
        <v>2907283.2</v>
      </c>
      <c r="C11" s="60" t="s">
        <v>53</v>
      </c>
    </row>
    <row r="12">
      <c r="A12" s="60"/>
      <c r="B12" s="63">
        <f>(3634104*8)</f>
        <v>29072832</v>
      </c>
      <c r="C12" s="60" t="s">
        <v>54</v>
      </c>
    </row>
    <row r="13">
      <c r="A13" s="60"/>
      <c r="B13" s="63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