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PqZcVIxD0ECNKnThc4wS1gq7leGd65TlPsAmiEb7r4s="/>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<sst xmlns="http://schemas.openxmlformats.org/spreadsheetml/2006/main" count="56" uniqueCount="55">
  <si>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</si>
  <si>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</si>
  <si>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</si>
  <si>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</si>
  <si>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</si>
  <si>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</si>
  <si>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</si>
  <si>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</si>
  <si>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</si>
  <si>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</si>
  <si>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</si>
  <si>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Control de calidad</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</si>
  <si>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</si>
  <si>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</si>
  <si>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</si>
  <si>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</si>
  <si>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</si>
  <si>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</si>
  <si>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</si>
  <si>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</si>
  <si>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</si>
  <si>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</si>
  <si>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PRESTACIÓN DE SERVICIOS PROFESIONALES DE UNA QUÍMICA ESPECIALISTA EN GERENCIA DE CONTROL DE CALIDAD, PARA EJERCER ACTIVIDADES EN EL CONVENIO IM-01-2023 EN LA EMPRESA TIKRAY SAS CON NIT 901.523.612-0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</si>
  <si>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</si>
  <si>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</si>
  <si>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</si>
  <si>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</si>
  <si>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</si>
  <si>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</si>
  <si>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</si>
  <si>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</si>
  <si>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</si>
  <si>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</si>
  <si>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</si>
  <si>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</si>
  <si>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</si>
  <si>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</si>
  <si>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</si>
  <si>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</si>
  <si>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1,030,531,155 Bogotà</t>
  </si>
  <si>
    <t>Yenifer Liliana Antolinez Martinez</t>
  </si>
  <si>
    <t>1. Verificacion de formulas de producto.                                                                                                     2. Verificar las normativas que apliquen al producto innovador .
3. Elaboracion de cronograma del plan de accion para la implementacion de sistema de calidad al producto innovador
4. Establecer las BPM para la produccion del producto.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t>
  </si>
  <si>
    <t xml:space="preserve">1. Verificacion de formulas de producto y las normativas que apliquen a la innovacion 
2. Realizar un plan de accion con el paso a paso con las actividades que se deben desarrollar para la implementacion del sistema de calidad del producto
3.  informe final donde se menciona las buenas practicas de manufactura que se deben implementar dentro del proyecto
</t>
  </si>
  <si>
    <t>MES</t>
  </si>
  <si>
    <t xml:space="preserve">Se realizarán tres pagos así: 
Pago 1: un primer pago por valor de $9,000,000 a  la entrega de documento  informe de verificacion de la formula del producto y la verificacion de la normativa que aplique al producto, y previa presentación de informe de actividades ejecutadas, informe de supervisión y acreditar los pagos al Sistema Integral de Seguridad Social y Aportes Parafiscales.
Pago 2: un segundo pago por valor de $9,000,000 a la entrega de Documento de plan de acción del paso a paso que se debe desarrollar para la implementacion del sistema de control de calidad, y previa presentación de informe de actividades ejecutadas, informe de supervisión y acreditar los pagos al Sistema Integral de Seguridad Social y Aportes Parafiscales.
Pago 3: un tercer y último pago por valor de $9,000,000 a la entrega de Documento final donde se menciona las buenas practicas de manufactura que se deben implementar al producto todo esto debidamente sustentado con estudios previos y normativa vigente,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
</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</si>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</sst>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5">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thin">
        <color rgb="FF000000"/>
      </left>
      <right style="thin">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9" fillId="2" fontId="1" numFmtId="164" xfId="0" applyAlignment="1" applyBorder="1" applyFont="1" applyNumberFormat="1">
      <alignment horizontal="center" readingOrder="0"/>
    </xf>
    <xf borderId="19" fillId="0" fontId="2" numFmtId="0" xfId="0" applyBorder="1" applyFont="1"/>
    <xf borderId="20" fillId="2" fontId="3" numFmtId="0" xfId="0" applyBorder="1" applyFont="1"/>
    <xf borderId="9"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3" fontId="3" numFmtId="0" xfId="0" applyAlignment="1" applyBorder="1" applyFill="1" applyFont="1">
      <alignment horizontal="center"/>
    </xf>
    <xf borderId="21" fillId="2" fontId="3" numFmtId="0" xfId="0" applyAlignment="1" applyBorder="1" applyFont="1">
      <alignment horizontal="left" readingOrder="0" shrinkToFit="0" vertical="center" wrapText="1"/>
    </xf>
    <xf borderId="21" fillId="2" fontId="3" numFmtId="0" xfId="0" applyAlignment="1" applyBorder="1" applyFont="1">
      <alignment horizontal="left" readingOrder="0" vertical="center"/>
    </xf>
    <xf borderId="22" fillId="2" fontId="1" numFmtId="0" xfId="0" applyAlignment="1" applyBorder="1" applyFont="1">
      <alignment horizontal="center" shrinkToFit="0" vertical="center" wrapText="1"/>
    </xf>
    <xf borderId="9" fillId="2" fontId="3" numFmtId="0" xfId="0" applyAlignment="1" applyBorder="1" applyFont="1">
      <alignment horizontal="left" readingOrder="0" shrinkToFit="0" vertical="center" wrapText="1"/>
    </xf>
    <xf borderId="23" fillId="2" fontId="1" numFmtId="0" xfId="0" applyAlignment="1" applyBorder="1" applyFont="1">
      <alignment horizontal="center" vertical="center"/>
    </xf>
    <xf borderId="24"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0" fontId="3" numFmtId="0" xfId="0" applyAlignment="1" applyBorder="1" applyFont="1">
      <alignment readingOrder="0" shrinkToFit="0" vertical="center" wrapText="1"/>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29" fillId="2" fontId="3" numFmtId="168" xfId="0" applyAlignment="1" applyBorder="1" applyFont="1" applyNumberFormat="1">
      <alignment horizontal="center"/>
    </xf>
    <xf borderId="6" fillId="2" fontId="3" numFmtId="166" xfId="0" applyBorder="1" applyFont="1" applyNumberFormat="1"/>
    <xf borderId="30" fillId="2" fontId="1" numFmtId="0" xfId="0" applyAlignment="1" applyBorder="1" applyFont="1">
      <alignment horizontal="center" shrinkToFit="0" vertical="center" wrapText="1"/>
    </xf>
    <xf borderId="31" fillId="0" fontId="2" numFmtId="0" xfId="0" applyBorder="1" applyFont="1"/>
    <xf borderId="32" fillId="0" fontId="2" numFmtId="0" xfId="0" applyBorder="1" applyFont="1"/>
    <xf borderId="33" fillId="2" fontId="3" numFmtId="0" xfId="0" applyAlignment="1" applyBorder="1" applyFont="1">
      <alignment horizontal="center" vertical="center"/>
    </xf>
    <xf borderId="34"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86"/>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9" t="s">
        <v>8</v>
      </c>
      <c r="B5" s="18"/>
      <c r="C5" s="19">
        <v>45072.0</v>
      </c>
      <c r="D5" s="20"/>
      <c r="E5" s="20"/>
      <c r="F5" s="20"/>
      <c r="G5" s="20"/>
      <c r="H5" s="20"/>
      <c r="I5" s="20"/>
      <c r="J5" s="20"/>
      <c r="K5" s="20"/>
      <c r="L5" s="20"/>
      <c r="M5" s="20"/>
      <c r="N5" s="20"/>
      <c r="O5" s="18"/>
      <c r="P5" s="21"/>
      <c r="Q5" s="6"/>
      <c r="R5" s="6"/>
      <c r="S5" s="6" t="s">
        <v>9</v>
      </c>
      <c r="T5" s="6"/>
      <c r="U5" s="6"/>
      <c r="V5" s="6"/>
      <c r="W5" s="6"/>
      <c r="X5" s="6"/>
      <c r="Y5" s="6"/>
      <c r="Z5" s="6"/>
      <c r="AA5" s="6"/>
      <c r="AB5" s="6"/>
      <c r="AC5" s="6"/>
      <c r="AD5" s="6"/>
      <c r="AE5" s="6"/>
    </row>
    <row r="6">
      <c r="A6" s="22" t="s">
        <v>10</v>
      </c>
      <c r="B6" s="20"/>
      <c r="C6" s="20"/>
      <c r="D6" s="18"/>
      <c r="E6" s="23" t="s">
        <v>11</v>
      </c>
      <c r="F6" s="20"/>
      <c r="G6" s="20"/>
      <c r="H6" s="20"/>
      <c r="I6" s="20"/>
      <c r="J6" s="20"/>
      <c r="K6" s="20"/>
      <c r="L6" s="20"/>
      <c r="M6" s="20"/>
      <c r="N6" s="20"/>
      <c r="O6" s="18"/>
      <c r="P6" s="21"/>
      <c r="Q6" s="6"/>
      <c r="R6" s="6"/>
      <c r="S6" s="6" t="s">
        <v>12</v>
      </c>
      <c r="T6" s="6"/>
      <c r="U6" s="6"/>
      <c r="V6" s="6"/>
      <c r="W6" s="6"/>
      <c r="X6" s="6"/>
      <c r="Y6" s="6"/>
      <c r="Z6" s="6"/>
      <c r="AA6" s="6"/>
      <c r="AB6" s="6"/>
      <c r="AC6" s="6"/>
      <c r="AD6" s="6"/>
      <c r="AE6" s="6"/>
    </row>
    <row r="7">
      <c r="A7" s="22" t="s">
        <v>13</v>
      </c>
      <c r="B7" s="20"/>
      <c r="C7" s="20"/>
      <c r="D7" s="18"/>
      <c r="E7" s="24" t="s">
        <v>14</v>
      </c>
      <c r="F7" s="20"/>
      <c r="G7" s="20"/>
      <c r="H7" s="20"/>
      <c r="I7" s="20"/>
      <c r="J7" s="20"/>
      <c r="K7" s="20"/>
      <c r="L7" s="20"/>
      <c r="M7" s="20"/>
      <c r="N7" s="20"/>
      <c r="O7" s="18"/>
      <c r="P7" s="21"/>
      <c r="Q7" s="6"/>
      <c r="R7" s="6"/>
      <c r="S7" s="6" t="s">
        <v>15</v>
      </c>
      <c r="T7" s="6"/>
      <c r="U7" s="6"/>
      <c r="V7" s="6"/>
      <c r="W7" s="6"/>
      <c r="X7" s="6"/>
      <c r="Y7" s="6"/>
      <c r="Z7" s="6"/>
      <c r="AA7" s="6"/>
      <c r="AB7" s="6"/>
      <c r="AC7" s="6"/>
      <c r="AD7" s="6"/>
      <c r="AE7" s="6"/>
    </row>
    <row r="8">
      <c r="A8" s="22" t="s">
        <v>16</v>
      </c>
      <c r="B8" s="20"/>
      <c r="C8" s="20"/>
      <c r="D8" s="18"/>
      <c r="E8" s="24" t="s">
        <v>17</v>
      </c>
      <c r="F8" s="20"/>
      <c r="G8" s="20"/>
      <c r="H8" s="20"/>
      <c r="I8" s="20"/>
      <c r="J8" s="20"/>
      <c r="K8" s="20"/>
      <c r="L8" s="20"/>
      <c r="M8" s="20"/>
      <c r="N8" s="20"/>
      <c r="O8" s="18"/>
      <c r="P8" s="21"/>
      <c r="Q8" s="6"/>
      <c r="R8" s="6"/>
      <c r="S8" s="6"/>
      <c r="T8" s="6"/>
      <c r="U8" s="6"/>
      <c r="V8" s="6"/>
      <c r="W8" s="6"/>
      <c r="X8" s="6"/>
      <c r="Y8" s="6"/>
      <c r="Z8" s="6"/>
      <c r="AA8" s="6"/>
      <c r="AB8" s="6"/>
      <c r="AC8" s="6"/>
      <c r="AD8" s="6"/>
      <c r="AE8" s="6"/>
    </row>
    <row r="9">
      <c r="A9" s="22" t="s">
        <v>18</v>
      </c>
      <c r="B9" s="20"/>
      <c r="C9" s="20"/>
      <c r="D9" s="18"/>
      <c r="E9" s="25" t="s">
        <v>19</v>
      </c>
      <c r="F9" s="26" t="s">
        <v>20</v>
      </c>
      <c r="G9" s="23"/>
      <c r="H9" s="20"/>
      <c r="I9" s="20"/>
      <c r="J9" s="20"/>
      <c r="K9" s="20"/>
      <c r="L9" s="20"/>
      <c r="M9" s="20"/>
      <c r="N9" s="20"/>
      <c r="O9" s="18"/>
      <c r="P9" s="21"/>
      <c r="Q9" s="6"/>
      <c r="R9" s="6"/>
      <c r="S9" s="6"/>
      <c r="T9" s="6"/>
      <c r="U9" s="6"/>
      <c r="V9" s="6"/>
      <c r="W9" s="6"/>
      <c r="X9" s="6"/>
      <c r="Y9" s="6"/>
      <c r="Z9" s="6"/>
      <c r="AA9" s="6"/>
      <c r="AB9" s="6"/>
      <c r="AC9" s="6"/>
      <c r="AD9" s="6"/>
      <c r="AE9" s="6"/>
    </row>
    <row r="10" ht="40.5" customHeight="1">
      <c r="A10" s="27" t="s">
        <v>21</v>
      </c>
      <c r="B10" s="20"/>
      <c r="C10" s="20"/>
      <c r="D10" s="18"/>
      <c r="E10" s="28" t="s">
        <v>22</v>
      </c>
      <c r="F10" s="20"/>
      <c r="G10" s="20"/>
      <c r="H10" s="20"/>
      <c r="I10" s="20"/>
      <c r="J10" s="20"/>
      <c r="K10" s="20"/>
      <c r="L10" s="20"/>
      <c r="M10" s="20"/>
      <c r="N10" s="20"/>
      <c r="O10" s="10"/>
      <c r="P10" s="6"/>
      <c r="Q10" s="6"/>
      <c r="R10" s="6"/>
      <c r="S10" s="6"/>
      <c r="T10" s="6"/>
      <c r="U10" s="6"/>
      <c r="V10" s="6"/>
      <c r="W10" s="6"/>
      <c r="X10" s="6"/>
      <c r="Y10" s="6"/>
      <c r="Z10" s="6"/>
      <c r="AA10" s="6"/>
      <c r="AB10" s="6"/>
      <c r="AC10" s="6"/>
      <c r="AD10" s="6"/>
      <c r="AE10" s="6"/>
    </row>
    <row r="11" ht="68.25" customHeight="1">
      <c r="A11" s="29" t="s">
        <v>23</v>
      </c>
      <c r="B11" s="30" t="s">
        <v>24</v>
      </c>
      <c r="C11" s="30" t="s">
        <v>25</v>
      </c>
      <c r="D11" s="30" t="s">
        <v>26</v>
      </c>
      <c r="E11" s="30" t="s">
        <v>27</v>
      </c>
      <c r="F11" s="30" t="s">
        <v>28</v>
      </c>
      <c r="G11" s="30" t="s">
        <v>29</v>
      </c>
      <c r="H11" s="30" t="s">
        <v>30</v>
      </c>
      <c r="I11" s="30" t="s">
        <v>31</v>
      </c>
      <c r="J11" s="30" t="s">
        <v>32</v>
      </c>
      <c r="K11" s="30" t="s">
        <v>33</v>
      </c>
      <c r="L11" s="30" t="s">
        <v>34</v>
      </c>
      <c r="M11" s="30" t="s">
        <v>35</v>
      </c>
      <c r="N11" s="30" t="s">
        <v>36</v>
      </c>
      <c r="O11" s="31" t="s">
        <v>37</v>
      </c>
      <c r="P11" s="6"/>
      <c r="Q11" s="6"/>
      <c r="R11" s="6"/>
      <c r="S11" s="6"/>
      <c r="T11" s="6"/>
      <c r="U11" s="6"/>
      <c r="V11" s="6"/>
      <c r="W11" s="6"/>
      <c r="X11" s="6"/>
      <c r="Y11" s="6"/>
      <c r="Z11" s="6"/>
      <c r="AA11" s="6"/>
      <c r="AB11" s="6"/>
      <c r="AC11" s="6"/>
      <c r="AD11" s="6"/>
      <c r="AE11" s="6"/>
    </row>
    <row r="12" ht="381.0" customHeight="1">
      <c r="A12" s="32">
        <v>1.0</v>
      </c>
      <c r="B12" s="33" t="s">
        <v>38</v>
      </c>
      <c r="C12" s="32" t="s">
        <v>2</v>
      </c>
      <c r="D12" s="34" t="s">
        <v>39</v>
      </c>
      <c r="E12" s="33" t="s">
        <v>40</v>
      </c>
      <c r="F12" s="25" t="s">
        <v>41</v>
      </c>
      <c r="G12" s="35" t="s">
        <v>42</v>
      </c>
      <c r="H12" s="36">
        <v>45078.0</v>
      </c>
      <c r="I12" s="37">
        <v>45168.0</v>
      </c>
      <c r="J12" s="33">
        <v>3.0</v>
      </c>
      <c r="K12" s="38">
        <v>1.0</v>
      </c>
      <c r="L12" s="32" t="s">
        <v>43</v>
      </c>
      <c r="M12" s="39">
        <f>27000000/J12</f>
        <v>9000000</v>
      </c>
      <c r="N12" s="39">
        <f>+J12*M12</f>
        <v>27000000</v>
      </c>
      <c r="O12" s="40" t="s">
        <v>44</v>
      </c>
      <c r="P12" s="41"/>
      <c r="Q12" s="41"/>
      <c r="R12" s="42"/>
      <c r="S12" s="41"/>
      <c r="T12" s="41"/>
      <c r="U12" s="41"/>
      <c r="V12" s="41"/>
      <c r="W12" s="41"/>
      <c r="X12" s="41"/>
      <c r="Y12" s="41"/>
      <c r="Z12" s="41"/>
      <c r="AA12" s="41"/>
      <c r="AB12" s="41"/>
      <c r="AC12" s="41"/>
      <c r="AD12" s="41"/>
      <c r="AE12" s="41"/>
    </row>
    <row r="13" ht="48.0" customHeight="1">
      <c r="A13" s="43" t="s">
        <v>45</v>
      </c>
      <c r="B13" s="44"/>
      <c r="C13" s="45">
        <f>C5</f>
        <v>45072</v>
      </c>
      <c r="D13" s="46" t="s">
        <v>46</v>
      </c>
      <c r="E13" s="45">
        <f>C13+2</f>
        <v>45074</v>
      </c>
      <c r="F13" s="47"/>
      <c r="G13" s="47"/>
      <c r="H13" s="47"/>
      <c r="I13" s="48"/>
      <c r="J13" s="47"/>
      <c r="K13" s="47"/>
      <c r="L13" s="47"/>
      <c r="M13" s="49"/>
      <c r="N13" s="47"/>
      <c r="O13" s="50"/>
      <c r="P13" s="6"/>
      <c r="Q13" s="6"/>
      <c r="R13" s="51"/>
      <c r="S13" s="6"/>
      <c r="T13" s="6"/>
      <c r="U13" s="6"/>
      <c r="V13" s="6"/>
      <c r="W13" s="6"/>
      <c r="X13" s="6"/>
      <c r="Y13" s="6"/>
      <c r="Z13" s="6"/>
      <c r="AA13" s="6"/>
      <c r="AB13" s="6"/>
      <c r="AC13" s="6"/>
      <c r="AD13" s="6"/>
      <c r="AE13" s="6"/>
    </row>
    <row r="14" ht="33.75" customHeight="1">
      <c r="A14" s="27" t="s">
        <v>47</v>
      </c>
      <c r="B14" s="20"/>
      <c r="C14" s="20"/>
      <c r="D14" s="18"/>
      <c r="E14" s="23" t="s">
        <v>48</v>
      </c>
      <c r="F14" s="20"/>
      <c r="G14" s="20"/>
      <c r="H14" s="20"/>
      <c r="I14" s="20"/>
      <c r="J14" s="20"/>
      <c r="K14" s="20"/>
      <c r="L14" s="20"/>
      <c r="M14" s="20"/>
      <c r="N14" s="20"/>
      <c r="O14" s="10"/>
      <c r="P14" s="6"/>
      <c r="Q14" s="6"/>
      <c r="R14" s="51"/>
      <c r="S14" s="6"/>
      <c r="T14" s="6"/>
      <c r="U14" s="6"/>
      <c r="V14" s="6"/>
      <c r="W14" s="6"/>
      <c r="X14" s="6"/>
      <c r="Y14" s="6"/>
      <c r="Z14" s="6"/>
      <c r="AA14" s="6"/>
      <c r="AB14" s="6"/>
      <c r="AC14" s="6"/>
      <c r="AD14" s="6"/>
      <c r="AE14" s="6"/>
    </row>
    <row r="15">
      <c r="A15" s="27" t="s">
        <v>49</v>
      </c>
      <c r="B15" s="20"/>
      <c r="C15" s="20"/>
      <c r="D15" s="18"/>
      <c r="E15" s="23" t="s">
        <v>50</v>
      </c>
      <c r="F15" s="20"/>
      <c r="G15" s="20"/>
      <c r="H15" s="20"/>
      <c r="I15" s="20"/>
      <c r="J15" s="20"/>
      <c r="K15" s="20"/>
      <c r="L15" s="20"/>
      <c r="M15" s="20"/>
      <c r="N15" s="20"/>
      <c r="O15" s="10"/>
      <c r="P15" s="6"/>
      <c r="Q15" s="6"/>
      <c r="R15" s="6"/>
      <c r="S15" s="6"/>
      <c r="T15" s="6"/>
      <c r="U15" s="6"/>
      <c r="V15" s="6"/>
      <c r="W15" s="6"/>
      <c r="X15" s="6"/>
      <c r="Y15" s="6"/>
      <c r="Z15" s="6"/>
      <c r="AA15" s="6"/>
      <c r="AB15" s="6"/>
      <c r="AC15" s="6"/>
      <c r="AD15" s="6"/>
      <c r="AE15" s="6"/>
    </row>
    <row r="16" ht="15.75" customHeight="1">
      <c r="A16" s="52" t="s">
        <v>51</v>
      </c>
      <c r="B16" s="53"/>
      <c r="C16" s="53"/>
      <c r="D16" s="54"/>
      <c r="E16" s="55" t="s">
        <v>52</v>
      </c>
      <c r="F16" s="53"/>
      <c r="G16" s="53"/>
      <c r="H16" s="53"/>
      <c r="I16" s="53"/>
      <c r="J16" s="53"/>
      <c r="K16" s="53"/>
      <c r="L16" s="53"/>
      <c r="M16" s="53"/>
      <c r="N16" s="53"/>
      <c r="O16" s="56"/>
      <c r="P16" s="6"/>
      <c r="Q16" s="6"/>
      <c r="R16" s="6"/>
      <c r="S16" s="6"/>
      <c r="T16" s="6"/>
      <c r="U16" s="6"/>
      <c r="V16" s="6"/>
      <c r="W16" s="6"/>
      <c r="X16" s="6"/>
      <c r="Y16" s="6"/>
      <c r="Z16" s="6"/>
      <c r="AA16" s="6"/>
      <c r="AB16" s="6"/>
      <c r="AC16" s="6"/>
      <c r="AD16" s="6"/>
      <c r="AE16" s="6"/>
    </row>
    <row r="17" ht="15.75" customHeight="1">
      <c r="A17" s="6"/>
      <c r="B17" s="6"/>
      <c r="C17" s="6"/>
      <c r="D17" s="6"/>
      <c r="E17" s="57"/>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7"/>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7"/>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7"/>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7"/>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7"/>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7"/>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7"/>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7"/>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7"/>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7"/>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7"/>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7"/>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7"/>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7"/>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7"/>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7"/>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7"/>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7"/>
      <c r="F35" s="6"/>
      <c r="G35" s="6"/>
      <c r="H35" s="6"/>
      <c r="I35" s="6"/>
      <c r="J35" s="6"/>
      <c r="K35" s="6"/>
      <c r="L35" s="6"/>
      <c r="M35" s="6"/>
      <c r="N35" s="6"/>
      <c r="O35" s="58"/>
      <c r="P35" s="6"/>
      <c r="Q35" s="6"/>
      <c r="R35" s="6"/>
      <c r="S35" s="6"/>
      <c r="T35" s="6"/>
      <c r="U35" s="6"/>
      <c r="V35" s="6"/>
      <c r="W35" s="6"/>
      <c r="X35" s="6"/>
      <c r="Y35" s="6"/>
      <c r="Z35" s="6"/>
      <c r="AA35" s="6"/>
      <c r="AB35" s="6"/>
      <c r="AC35" s="6"/>
      <c r="AD35" s="6"/>
      <c r="AE35" s="6"/>
    </row>
    <row r="36" ht="15.75" customHeight="1">
      <c r="A36" s="6"/>
      <c r="B36" s="6"/>
      <c r="C36" s="6"/>
      <c r="D36" s="6"/>
      <c r="E36" s="57"/>
      <c r="F36" s="6"/>
      <c r="G36" s="6"/>
      <c r="H36" s="6"/>
      <c r="I36" s="6"/>
      <c r="J36" s="6"/>
      <c r="K36" s="6"/>
      <c r="L36" s="6"/>
      <c r="M36" s="6"/>
      <c r="N36" s="6"/>
      <c r="O36" s="58"/>
      <c r="P36" s="6"/>
      <c r="Q36" s="6"/>
      <c r="R36" s="6"/>
      <c r="S36" s="6"/>
      <c r="T36" s="6"/>
      <c r="U36" s="6"/>
      <c r="V36" s="6"/>
      <c r="W36" s="6"/>
      <c r="X36" s="6"/>
      <c r="Y36" s="6"/>
      <c r="Z36" s="6"/>
      <c r="AA36" s="6"/>
      <c r="AB36" s="6"/>
      <c r="AC36" s="6"/>
      <c r="AD36" s="6"/>
      <c r="AE36" s="6"/>
    </row>
    <row r="37" ht="15.75" customHeight="1">
      <c r="A37" s="6"/>
      <c r="B37" s="6"/>
      <c r="C37" s="6"/>
      <c r="D37" s="6"/>
      <c r="E37" s="57"/>
      <c r="F37" s="6"/>
      <c r="G37" s="6"/>
      <c r="H37" s="6"/>
      <c r="I37" s="6"/>
      <c r="J37" s="6"/>
      <c r="K37" s="6"/>
      <c r="L37" s="6"/>
      <c r="M37" s="6"/>
      <c r="N37" s="6"/>
      <c r="O37" s="58"/>
      <c r="P37" s="6"/>
      <c r="Q37" s="6"/>
      <c r="R37" s="6"/>
      <c r="S37" s="6"/>
      <c r="T37" s="6"/>
      <c r="U37" s="6"/>
      <c r="V37" s="6"/>
      <c r="W37" s="6"/>
      <c r="X37" s="6"/>
      <c r="Y37" s="6"/>
      <c r="Z37" s="6"/>
      <c r="AA37" s="6"/>
      <c r="AB37" s="6"/>
      <c r="AC37" s="6"/>
      <c r="AD37" s="6"/>
      <c r="AE37" s="6"/>
    </row>
    <row r="38" ht="15.75" customHeight="1">
      <c r="A38" s="6"/>
      <c r="B38" s="6"/>
      <c r="C38" s="6"/>
      <c r="D38" s="6"/>
      <c r="E38" s="57"/>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7"/>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7"/>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7"/>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7"/>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7"/>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7"/>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7"/>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7"/>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7"/>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7"/>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7"/>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7"/>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7"/>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7"/>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7"/>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7"/>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7"/>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7"/>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7"/>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7"/>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7"/>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7"/>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7"/>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7"/>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7"/>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7"/>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7"/>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7"/>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7"/>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7"/>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7"/>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7"/>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7"/>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7"/>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7"/>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7"/>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7"/>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7"/>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7"/>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7"/>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7"/>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7"/>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7"/>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7"/>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7"/>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7"/>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7"/>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7"/>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7"/>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7"/>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7"/>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7"/>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7"/>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7"/>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7"/>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7"/>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7"/>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7"/>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7"/>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7"/>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7"/>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7"/>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7"/>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7"/>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7"/>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7"/>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7"/>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7"/>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7"/>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7"/>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7"/>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7"/>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7"/>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7"/>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7"/>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7"/>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7"/>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7"/>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7"/>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7"/>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7"/>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7"/>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7"/>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7"/>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7"/>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7"/>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7"/>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7"/>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7"/>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7"/>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7"/>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7"/>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7"/>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7"/>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7"/>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7"/>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7"/>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7"/>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7"/>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7"/>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7"/>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7"/>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7"/>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7"/>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7"/>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7"/>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7"/>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7"/>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7"/>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7"/>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7"/>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7"/>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7"/>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7"/>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7"/>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7"/>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7"/>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7"/>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7"/>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7"/>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7"/>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7"/>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7"/>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7"/>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7"/>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7"/>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7"/>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7"/>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7"/>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7"/>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7"/>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7"/>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7"/>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7"/>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7"/>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7"/>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7"/>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7"/>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7"/>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7"/>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7"/>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7"/>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7"/>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7"/>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7"/>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7"/>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7"/>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7"/>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7"/>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7"/>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7"/>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7"/>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7"/>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7"/>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7"/>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7"/>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7"/>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7"/>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7"/>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7"/>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7"/>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7"/>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7"/>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7"/>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7"/>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7"/>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7"/>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7"/>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7"/>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7"/>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7"/>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7"/>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7"/>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7"/>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7"/>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7"/>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7"/>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7"/>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7"/>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7"/>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7"/>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7"/>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7"/>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7"/>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7"/>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7"/>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7"/>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7"/>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7"/>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7"/>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7"/>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7"/>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7"/>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7"/>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7"/>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7"/>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7"/>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7"/>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7"/>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7"/>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7"/>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7"/>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7"/>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7"/>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7"/>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7"/>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7"/>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7"/>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7"/>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7"/>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7"/>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7"/>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7"/>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7"/>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7"/>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7"/>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7"/>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7"/>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7"/>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7"/>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7"/>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7"/>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7"/>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7"/>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7"/>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7"/>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7"/>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7"/>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7"/>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7"/>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7"/>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7"/>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7"/>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7"/>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7"/>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7"/>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7"/>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7"/>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7"/>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7"/>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7"/>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7"/>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7"/>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7"/>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7"/>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7"/>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7"/>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7"/>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7"/>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7"/>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7"/>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7"/>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7"/>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7"/>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7"/>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7"/>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7"/>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7"/>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7"/>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7"/>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7"/>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7"/>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7"/>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7"/>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7"/>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7"/>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7"/>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7"/>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7"/>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7"/>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7"/>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7"/>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7"/>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7"/>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7"/>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7"/>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7"/>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7"/>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7"/>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7"/>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7"/>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7"/>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7"/>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7"/>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7"/>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7"/>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7"/>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7"/>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7"/>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7"/>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7"/>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7"/>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7"/>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7"/>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7"/>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7"/>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7"/>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7"/>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7"/>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7"/>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7"/>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7"/>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7"/>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7"/>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7"/>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7"/>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7"/>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7"/>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7"/>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7"/>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7"/>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7"/>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7"/>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7"/>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7"/>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7"/>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7"/>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7"/>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7"/>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7"/>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7"/>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7"/>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7"/>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7"/>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7"/>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7"/>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7"/>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7"/>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7"/>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7"/>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7"/>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7"/>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7"/>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7"/>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7"/>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7"/>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7"/>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7"/>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7"/>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7"/>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7"/>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7"/>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7"/>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7"/>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7"/>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7"/>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7"/>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7"/>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7"/>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7"/>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7"/>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7"/>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7"/>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7"/>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7"/>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7"/>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7"/>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7"/>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7"/>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7"/>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7"/>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7"/>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7"/>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7"/>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7"/>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7"/>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7"/>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7"/>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7"/>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7"/>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7"/>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7"/>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7"/>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7"/>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7"/>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7"/>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7"/>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7"/>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7"/>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7"/>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7"/>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7"/>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7"/>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7"/>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7"/>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7"/>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7"/>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7"/>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7"/>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7"/>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7"/>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7"/>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7"/>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7"/>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7"/>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7"/>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7"/>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7"/>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7"/>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7"/>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7"/>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7"/>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7"/>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7"/>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7"/>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7"/>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7"/>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7"/>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7"/>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7"/>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7"/>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7"/>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7"/>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7"/>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7"/>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7"/>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7"/>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7"/>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7"/>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7"/>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7"/>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7"/>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7"/>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7"/>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7"/>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7"/>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7"/>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7"/>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7"/>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7"/>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7"/>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7"/>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7"/>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7"/>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7"/>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7"/>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7"/>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7"/>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7"/>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7"/>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7"/>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7"/>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7"/>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7"/>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7"/>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7"/>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7"/>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7"/>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7"/>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7"/>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7"/>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7"/>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7"/>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7"/>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7"/>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7"/>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7"/>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7"/>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7"/>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7"/>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7"/>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7"/>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7"/>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7"/>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7"/>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7"/>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7"/>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7"/>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7"/>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7"/>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7"/>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7"/>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7"/>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7"/>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7"/>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7"/>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7"/>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7"/>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7"/>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7"/>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7"/>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7"/>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7"/>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7"/>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7"/>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7"/>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7"/>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7"/>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7"/>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7"/>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7"/>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7"/>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7"/>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7"/>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7"/>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7"/>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7"/>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7"/>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7"/>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7"/>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7"/>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7"/>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7"/>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7"/>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7"/>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7"/>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7"/>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7"/>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7"/>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7"/>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7"/>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7"/>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7"/>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7"/>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7"/>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7"/>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7"/>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7"/>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7"/>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7"/>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7"/>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7"/>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7"/>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7"/>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7"/>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7"/>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7"/>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7"/>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7"/>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7"/>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7"/>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7"/>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7"/>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7"/>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7"/>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7"/>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7"/>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7"/>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7"/>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7"/>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7"/>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7"/>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7"/>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7"/>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7"/>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7"/>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7"/>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7"/>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7"/>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7"/>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7"/>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7"/>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7"/>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7"/>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7"/>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7"/>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7"/>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7"/>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7"/>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7"/>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7"/>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7"/>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7"/>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7"/>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7"/>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7"/>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7"/>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7"/>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7"/>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7"/>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7"/>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7"/>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7"/>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7"/>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7"/>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7"/>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7"/>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7"/>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7"/>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7"/>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7"/>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7"/>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7"/>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7"/>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7"/>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7"/>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7"/>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7"/>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7"/>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7"/>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7"/>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7"/>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7"/>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7"/>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7"/>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7"/>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7"/>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7"/>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7"/>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7"/>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7"/>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7"/>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7"/>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7"/>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7"/>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7"/>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7"/>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7"/>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7"/>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7"/>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7"/>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7"/>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7"/>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7"/>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7"/>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7"/>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7"/>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7"/>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7"/>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7"/>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7"/>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7"/>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7"/>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7"/>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7"/>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7"/>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7"/>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7"/>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7"/>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7"/>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7"/>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7"/>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7"/>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7"/>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7"/>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7"/>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7"/>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7"/>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7"/>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7"/>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7"/>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7"/>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7"/>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7"/>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7"/>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7"/>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7"/>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7"/>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7"/>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7"/>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7"/>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7"/>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7"/>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7"/>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7"/>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7"/>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7"/>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7"/>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7"/>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7"/>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7"/>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7"/>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7"/>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7"/>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7"/>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7"/>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7"/>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7"/>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7"/>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7"/>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7"/>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7"/>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7"/>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7"/>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7"/>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7"/>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7"/>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7"/>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7"/>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7"/>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7"/>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7"/>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7"/>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7"/>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7"/>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7"/>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7"/>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7"/>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7"/>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7"/>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7"/>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7"/>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7"/>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7"/>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7"/>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7"/>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7"/>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7"/>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7"/>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7"/>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7"/>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7"/>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7"/>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7"/>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7"/>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7"/>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7"/>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7"/>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7"/>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7"/>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7"/>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7"/>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7"/>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7"/>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7"/>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7"/>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7"/>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7"/>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7"/>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7"/>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7"/>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7"/>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7"/>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7"/>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7"/>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7"/>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7"/>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7"/>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7"/>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7"/>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7"/>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7"/>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7"/>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7"/>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7"/>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7"/>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7"/>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7"/>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7"/>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7"/>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7"/>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7"/>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7"/>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7"/>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7"/>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7"/>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7"/>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7"/>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7"/>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7"/>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7"/>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7"/>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7"/>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7"/>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7"/>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7"/>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7"/>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7"/>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7"/>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7"/>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7"/>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7"/>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7"/>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7"/>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7"/>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7"/>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7"/>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7"/>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7"/>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7"/>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7"/>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7"/>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7"/>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7"/>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7"/>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7"/>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7"/>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7"/>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7"/>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7"/>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7"/>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7"/>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7"/>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7"/>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7"/>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7"/>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7"/>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7"/>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7"/>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7"/>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7"/>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7"/>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7"/>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7"/>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7"/>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7"/>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7"/>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7"/>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7"/>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7"/>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7"/>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7"/>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7"/>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7"/>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7"/>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7"/>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7"/>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7"/>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7"/>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7"/>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7"/>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7"/>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7"/>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7"/>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7"/>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7"/>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7"/>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7"/>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7"/>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7"/>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7"/>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7"/>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7"/>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7"/>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7"/>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7"/>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7"/>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7"/>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7"/>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7"/>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7"/>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7"/>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7"/>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7"/>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7"/>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7"/>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7"/>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7"/>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7"/>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7"/>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7"/>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7"/>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7"/>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7"/>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7"/>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7"/>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7"/>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7"/>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7"/>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7"/>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7"/>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7"/>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7"/>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7"/>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7"/>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7"/>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7"/>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7"/>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7"/>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7"/>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7"/>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7"/>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7"/>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7"/>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7"/>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7"/>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7"/>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7"/>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7"/>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7"/>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7"/>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7"/>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7"/>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7"/>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7"/>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7"/>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7"/>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7"/>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7"/>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7"/>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7"/>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7"/>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7"/>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7"/>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7"/>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7"/>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7"/>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7"/>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7"/>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7"/>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7"/>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7"/>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7"/>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7"/>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7"/>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7"/>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7"/>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7"/>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7"/>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7"/>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7"/>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7"/>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7"/>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7"/>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7"/>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7"/>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7"/>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7"/>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7"/>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7"/>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7"/>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7"/>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7"/>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7"/>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7"/>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7"/>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7"/>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7"/>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7"/>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7"/>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7"/>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7"/>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7"/>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7"/>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7"/>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7"/>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7"/>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7"/>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7"/>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7"/>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7"/>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7"/>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7"/>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7"/>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7"/>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7"/>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7"/>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7"/>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7"/>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7"/>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7"/>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7"/>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7"/>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9"/>
      <c r="B989" s="59"/>
      <c r="C989" s="59"/>
      <c r="D989" s="59"/>
      <c r="E989" s="60"/>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c r="AD989" s="59"/>
      <c r="AE989" s="59"/>
    </row>
    <row r="990">
      <c r="A990" s="59"/>
      <c r="B990" s="59"/>
      <c r="C990" s="59"/>
      <c r="D990" s="59"/>
      <c r="E990" s="60"/>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c r="AD990" s="59"/>
      <c r="AE990" s="59"/>
    </row>
    <row r="991">
      <c r="A991" s="59"/>
      <c r="B991" s="59"/>
      <c r="C991" s="59"/>
      <c r="D991" s="59"/>
      <c r="E991" s="60"/>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c r="AD991" s="59"/>
      <c r="AE991" s="59"/>
    </row>
    <row r="992">
      <c r="A992" s="59"/>
      <c r="B992" s="59"/>
      <c r="C992" s="59"/>
      <c r="D992" s="59"/>
      <c r="E992" s="60"/>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c r="AD992" s="59"/>
      <c r="AE992" s="59"/>
    </row>
    <row r="993">
      <c r="A993" s="59"/>
      <c r="B993" s="59"/>
      <c r="C993" s="59"/>
      <c r="D993" s="59"/>
      <c r="E993" s="60"/>
      <c r="F993" s="59"/>
      <c r="G993" s="59"/>
      <c r="H993" s="59"/>
      <c r="I993" s="59"/>
      <c r="J993" s="59"/>
      <c r="K993" s="59"/>
      <c r="L993" s="59"/>
      <c r="M993" s="59"/>
      <c r="N993" s="59"/>
      <c r="O993" s="59"/>
      <c r="P993" s="59"/>
      <c r="Q993" s="59"/>
      <c r="R993" s="59"/>
      <c r="S993" s="59"/>
      <c r="T993" s="59"/>
      <c r="U993" s="59"/>
      <c r="V993" s="59"/>
      <c r="W993" s="59"/>
      <c r="X993" s="59"/>
      <c r="Y993" s="59"/>
      <c r="Z993" s="59"/>
      <c r="AA993" s="59"/>
      <c r="AB993" s="59"/>
      <c r="AC993" s="59"/>
      <c r="AD993" s="59"/>
      <c r="AE993" s="59"/>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1">
        <f>+'SOLICITUD DE CONTRATO '!M12</f>
        <v>9000000</v>
      </c>
      <c r="B1" s="62">
        <f>+A1/30</f>
        <v>300000</v>
      </c>
    </row>
    <row r="2">
      <c r="B2" s="62">
        <f>+B1*23</f>
        <v>6900000</v>
      </c>
    </row>
    <row r="4">
      <c r="A4" s="61">
        <f>+A1*8</f>
        <v>72000000</v>
      </c>
      <c r="B4" s="63">
        <f>+A4+B2</f>
        <v>78900000</v>
      </c>
    </row>
    <row r="11">
      <c r="A11" s="64">
        <v>1.0</v>
      </c>
      <c r="B11" s="62">
        <f>(3634104/30)*24</f>
        <v>2907283.2</v>
      </c>
      <c r="C11" s="59" t="s">
        <v>53</v>
      </c>
    </row>
    <row r="12">
      <c r="A12" s="59"/>
      <c r="B12" s="62">
        <f>(3634104*8)</f>
        <v>29072832</v>
      </c>
      <c r="C12" s="59" t="s">
        <v>54</v>
      </c>
    </row>
    <row r="13">
      <c r="A13" s="59"/>
      <c r="B13" s="62">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