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9jTHovMOpDSC5IoDc8Uinbpqm51oD4RwJIJSBs8SWFc="/>
    </ext>
  </extLst>
</workbook>
</file>

<file path=xl/sharedStrings.xml><?xml version="1.0" encoding="utf-8"?>
<sst xmlns="http://schemas.openxmlformats.org/spreadsheetml/2006/main" count="57" uniqueCount="56">
  <si>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</si>
  <si>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</si>
  <si>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</si>
  <si>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</si>
  <si>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</si>
  <si>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</si>
  <si>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</si>
  <si>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</si>
  <si>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</si>
  <si>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</si>
  <si>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</si>
  <si>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Gerencia de proyecto</t>
  </si>
  <si>
    <t xml:space="preserve">ADMINISTRATIVOS </t>
  </si>
  <si>
    <t xml:space="preserve">A QUIEN LE SOLICITA </t>
  </si>
  <si>
    <t xml:space="preserve">Asesor Juridico </t>
  </si>
  <si>
    <t xml:space="preserve">SEGUIMIENTO </t>
  </si>
  <si>
    <t>TIPO DE CONTRATO REQUERIDO</t>
  </si>
  <si>
    <t xml:space="preserve">Contrato de prestación de servicios </t>
  </si>
  <si>
    <t>SE ENCUENTRA EN EL BANCO DE PROVEDORES (FT-014_BANCO_DE_PROVEEDORES)</t>
  </si>
  <si>
    <t xml:space="preserve">SI  </t>
  </si>
  <si>
    <t>NO  X</t>
  </si>
  <si>
    <t>OBJETO DEL CONTRATO</t>
  </si>
  <si>
    <t xml:space="preserve">PRESTACION DE SERVICIOS DE UN ADMINISTRADOR DE EMPRESAS EN LA EJECUCIÓN DEL CONVENIO IM-025-2023 SUSCRITO CON LA EMPRESA MUR ARTESANIAS SAS CON NIT 901157964-8 EN EL MARCO DEL PROYECTO IMPULSA META </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</si>
  <si>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</si>
  <si>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</si>
  <si>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</si>
  <si>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</si>
  <si>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</si>
  <si>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</si>
  <si>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</si>
  <si>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</si>
  <si>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</si>
  <si>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</si>
  <si>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</si>
  <si>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</si>
  <si>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</si>
  <si>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</si>
  <si>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</si>
  <si>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183 META IMPULSA META</t>
  </si>
  <si>
    <t>1121889155 - VILLAVICENCIO</t>
  </si>
  <si>
    <t>LUZ AIDA MEDINA AYA</t>
  </si>
  <si>
    <t xml:space="preserve">1, Compra de materiales para la elaboración y empaque de mochilas.
2. Entrega de materias primas a los internos de las cárceles para la elaboración de mochilas.
3. Capacitación de los internos en los estandares de elaboración de las mochilas.
4. Elaboración de las mochilas por los internos de las cárceles del departamento del Meta.
5. Entrega de mochilas elaboradas por los internos de las cárceles del departamento del Meta.
6. Presentar un informe mensual de actividades incluyendo anexos y soportes. 
7. Realizar el correcto archivo documental físico y digital en la plataforma DRIVE del proyecto.
8. Encontrarse al día por concepto de seguridad social, Arl y prestaciones sociales para el respectivo proceso de pago (Sí aplica). 
9. Las demás actividades que le sean solicitadas de acuerdo con el objeto contractual.
</t>
  </si>
  <si>
    <t>1. Entregar y evaluar el Plan de acción con la Vinculación del personal idoneo para la ejecución del proyecto, realizando la inducción y designación reponsabilidades para cada uno de los roles en pro del cumplimiento del los objetivos
2. Apoyar los procesos de adquisición de materias primas y elaboración de las piezas de diseño derivadas del proyecto de innovación, Elaborando actas por los procedimientos realizados.
3. Presentar informe de la elaboración e implementación, realizadndo seguimiento fisico financiero de la ejecución del proyecto. 
4, Apoyar a el empresario en la elaboración del informe mensual de cumplimientos frente a los lineamientos establecidos por Upholding.</t>
  </si>
  <si>
    <t>2 MESES Y 7 DIAS</t>
  </si>
  <si>
    <t>MES Y DIAS</t>
  </si>
  <si>
    <t>Se realizarán tres pagos así: 
Pago 1: Un primer pago por valor de $4,667,913 a la entrega de: Entregar y evaluar el Plan de acción con la Vinculación del personal idoneo para la ejecucion del proyecto, realizando la inducción y designación de reponsabilidades para cada uno de los roles en pro del cumplimiento del los objetivos, Apoyar a el empresario en la elaboración del informe mensual de cumplimientos frente a los lineamientos establecidos por Upholding y previa presentación de informe de actividades ejecutadas, informe de supervisión y acreditar los pagos al Sistema Integral de Seguridad Social y Aportes Parafiscales. 
Pago 2: Un segundo pago por valor de $4,667,913 a la entrega de los procesos de adquisición de materias primas y elaboración de las piezas de diseño derivadas del proyecto de innovación, Elaborando actas por los procedimientos realizados, Apoyar a el empresario en la elaboración del informe mensual de cumplimientos frente a los lineamientos establecidos por Upholding y previa presentación de informe de actividades ejecutadas, informe de supervisión y acreditar los pagos al Sistema Integral de Seguridad Social y Aportes Parafiscales. 
Pago 3: Un tercer y último pago por valor de $4,667,914 a la entrega de: Presentar informe de la elaboración e implementación, realizando seguimiento físico financiero de la ejecución del proyecto, Apoyar a el empresario en la elaboración del informe mensual de cumplimientos frente a los lineamientos establecidos por Upholding, y previa presentación de informe de actividades ejecutadas, informe de supervisión y acreditar los pagos al Sistema Integral de Seguridad Social y Aportes Parafiscales. 
Para el último pago, se deberá suscribir la respectiva acta de terminación firmada por las partes, y los demás soportes (previa presentación de constancia de haber prestado el servicio a satisfacción al 100% de los entregables contratados y el visto bueno y aprobación del supervisor, acreditación de pagos a salud, pensión y ARL).</t>
  </si>
  <si>
    <t>FECHA DE INICIO DE SOLICITUD:</t>
  </si>
  <si>
    <t>FECHA DE FINALIZACION DE SOLICITUD:</t>
  </si>
  <si>
    <t xml:space="preserve">NOMBRE Y CC SUPERVISOR DEL CONTRATO </t>
  </si>
  <si>
    <t>MARIA ALEJANDRA VELASQUEZ LÓPEZ - CC 403306374</t>
  </si>
  <si>
    <t>NOMBRE DE QUIEN SOLICITA</t>
  </si>
  <si>
    <t>HARRISON JAIME PARRA HERNANDEZ</t>
  </si>
  <si>
    <t>CARGO DE QUIEN SOLICITA</t>
  </si>
  <si>
    <t>ASESOR TÉCNICO</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</si>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</sst>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_-&quot;$&quot;\ * #,##0.00_-;\-&quot;$&quot;\ * #,##0.00_-;_-&quot;$&quot;\ * &quot;-&quot;??_-;_-@"/>
    <numFmt numFmtId="166" formatCode="_-&quot;$&quot;* #,##0.00_-;\-&quot;$&quot;* #,##0.00_-;_-&quot;$&quot;* &quot;-&quot;_-;_-@"/>
    <numFmt numFmtId="167" formatCode="_-* #,##0_-;\-* #,##0_-;_-* &quot;-&quot;_-;_-@"/>
    <numFmt numFmtId="168" formatCode="_-&quot;$&quot;* #,##0_-;\-&quot;$&quot;* #,##0_-;_-&quot;$&quot;* &quot;-&quot;_-;_-@"/>
    <numFmt numFmtId="169" formatCode="_-&quot;$&quot;* #,##0.00_-;\-&quot;$&quot;* #,##0.00_-;_-&quot;$&quot;* &quot;-&quot;??_-;_-@"/>
  </numFmts>
  <fonts count="6">
    <font>
      <sz val="11.0"/>
      <color theme="1"/>
      <name val="Calibri"/>
      <scheme val="minor"/>
    </font>
    <font>
      <b/>
      <sz val="11.0"/>
      <color theme="1"/>
      <name val="Calibri"/>
    </font>
    <font/>
    <font>
      <sz val="11.0"/>
      <color theme="1"/>
      <name val="Calibri"/>
    </font>
    <font>
      <sz val="9.0"/>
      <color theme="1"/>
      <name val="Calibri"/>
    </font>
    <font>
      <color theme="1"/>
      <name val="Calibri"/>
      <scheme val="minor"/>
    </font>
  </fonts>
  <fills count="3">
    <fill>
      <patternFill patternType="none"/>
    </fill>
    <fill>
      <patternFill patternType="lightGray"/>
    </fill>
    <fill>
      <patternFill patternType="solid">
        <fgColor theme="0"/>
        <bgColor theme="0"/>
      </patternFill>
    </fill>
  </fills>
  <borders count="34">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5">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readingOrder="0"/>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shrinkToFit="0" vertical="center" wrapText="1"/>
    </xf>
    <xf borderId="21" fillId="2" fontId="3" numFmtId="0" xfId="0" applyAlignment="1" applyBorder="1" applyFont="1">
      <alignment horizontal="left" vertical="center"/>
    </xf>
    <xf borderId="9" fillId="2" fontId="3" numFmtId="0" xfId="0" applyAlignment="1" applyBorder="1" applyFont="1">
      <alignment horizontal="left" readingOrder="0" shrinkToFit="0" vertical="center" wrapText="1"/>
    </xf>
    <xf borderId="22" fillId="2" fontId="1" numFmtId="0" xfId="0" applyAlignment="1" applyBorder="1" applyFont="1">
      <alignment horizontal="center" vertical="center"/>
    </xf>
    <xf borderId="23"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1"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3" xfId="0" applyAlignment="1" applyBorder="1" applyFont="1" applyNumberFormat="1">
      <alignment horizontal="center" shrinkToFit="0" vertical="center" wrapText="1"/>
    </xf>
    <xf borderId="21" fillId="2" fontId="3" numFmtId="164" xfId="0" applyAlignment="1" applyBorder="1" applyFont="1" applyNumberFormat="1">
      <alignment horizontal="center" readingOrder="0" vertical="center"/>
    </xf>
    <xf borderId="21" fillId="2" fontId="3" numFmtId="164" xfId="0" applyAlignment="1" applyBorder="1" applyFont="1" applyNumberFormat="1">
      <alignment horizontal="center" vertical="center"/>
    </xf>
    <xf borderId="21" fillId="2" fontId="3" numFmtId="0" xfId="0" applyAlignment="1" applyBorder="1" applyFont="1">
      <alignment horizontal="center" readingOrder="0" shrinkToFit="0" vertical="center" wrapText="1"/>
    </xf>
    <xf borderId="21" fillId="2" fontId="3" numFmtId="0" xfId="0" applyAlignment="1" applyBorder="1" applyFont="1">
      <alignment horizontal="center" readingOrder="0" vertical="center"/>
    </xf>
    <xf borderId="21" fillId="2" fontId="3" numFmtId="165" xfId="0" applyAlignment="1" applyBorder="1" applyFont="1" applyNumberFormat="1">
      <alignment horizontal="center" vertical="center"/>
    </xf>
    <xf borderId="21" fillId="2" fontId="4" numFmtId="0" xfId="0" applyAlignment="1" applyBorder="1" applyFont="1">
      <alignment horizontal="left" readingOrder="0" shrinkToFit="0" vertical="top" wrapText="1"/>
    </xf>
    <xf borderId="6" fillId="2" fontId="3" numFmtId="0" xfId="0" applyAlignment="1" applyBorder="1" applyFont="1">
      <alignment horizontal="center" vertical="center"/>
    </xf>
    <xf borderId="6" fillId="2" fontId="3" numFmtId="166" xfId="0" applyAlignment="1" applyBorder="1" applyFont="1" applyNumberFormat="1">
      <alignment horizontal="center" vertical="center"/>
    </xf>
    <xf borderId="25" fillId="2" fontId="1" numFmtId="0" xfId="0" applyAlignment="1" applyBorder="1" applyFont="1">
      <alignment horizontal="center" shrinkToFit="0" vertical="center" wrapText="1"/>
    </xf>
    <xf borderId="26" fillId="0" fontId="2" numFmtId="0" xfId="0" applyBorder="1" applyFont="1"/>
    <xf borderId="27" fillId="2" fontId="1" numFmtId="164" xfId="0" applyAlignment="1" applyBorder="1" applyFont="1" applyNumberFormat="1">
      <alignment horizontal="center" readingOrder="0" shrinkToFit="0" vertical="center" wrapText="1"/>
    </xf>
    <xf borderId="27" fillId="2" fontId="1" numFmtId="0" xfId="0" applyAlignment="1" applyBorder="1" applyFont="1">
      <alignment horizontal="center" shrinkToFit="0" vertical="center" wrapText="1"/>
    </xf>
    <xf borderId="27" fillId="2" fontId="3" numFmtId="0" xfId="0" applyAlignment="1" applyBorder="1" applyFont="1">
      <alignment horizontal="center"/>
    </xf>
    <xf borderId="27" fillId="2" fontId="3" numFmtId="167" xfId="0" applyAlignment="1" applyBorder="1" applyFont="1" applyNumberFormat="1">
      <alignment horizontal="center"/>
    </xf>
    <xf borderId="27" fillId="2" fontId="3" numFmtId="165" xfId="0" applyAlignment="1" applyBorder="1" applyFont="1" applyNumberFormat="1">
      <alignment horizontal="center"/>
    </xf>
    <xf borderId="28" fillId="2" fontId="3" numFmtId="168" xfId="0" applyAlignment="1" applyBorder="1" applyFont="1" applyNumberFormat="1">
      <alignment horizontal="center"/>
    </xf>
    <xf borderId="6" fillId="2" fontId="3" numFmtId="166" xfId="0" applyBorder="1" applyFont="1" applyNumberFormat="1"/>
    <xf borderId="9" fillId="2" fontId="3" numFmtId="0" xfId="0" applyAlignment="1" applyBorder="1" applyFont="1">
      <alignment horizontal="center" readingOrder="0" vertical="center"/>
    </xf>
    <xf borderId="29" fillId="2" fontId="1"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2" fontId="3" numFmtId="0" xfId="0" applyAlignment="1" applyBorder="1" applyFont="1">
      <alignment horizontal="center" vertical="center"/>
    </xf>
    <xf borderId="33" fillId="0" fontId="2" numFmtId="0" xfId="0" applyBorder="1" applyFont="1"/>
    <xf borderId="6" fillId="2" fontId="3" numFmtId="0" xfId="0" applyAlignment="1" applyBorder="1" applyFont="1">
      <alignment shrinkToFit="0" wrapText="1"/>
    </xf>
    <xf borderId="6" fillId="2" fontId="3" numFmtId="165" xfId="0" applyBorder="1" applyFont="1" applyNumberFormat="1"/>
    <xf borderId="0" fillId="0" fontId="3" numFmtId="0" xfId="0" applyFont="1"/>
    <xf borderId="0" fillId="0" fontId="3" numFmtId="0" xfId="0" applyAlignment="1" applyFont="1">
      <alignment shrinkToFit="0" wrapText="1"/>
    </xf>
    <xf borderId="0" fillId="0" fontId="3" numFmtId="168" xfId="0" applyFont="1" applyNumberFormat="1"/>
    <xf borderId="0" fillId="0" fontId="3" numFmtId="166" xfId="0" applyFont="1" applyNumberFormat="1"/>
    <xf borderId="0" fillId="0" fontId="3" numFmtId="169" xfId="0" applyFont="1" applyNumberFormat="1"/>
    <xf borderId="0" fillId="0" fontId="5"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18.86"/>
    <col customWidth="1" min="6" max="6" width="71.0"/>
    <col customWidth="1" min="7" max="7" width="47.86"/>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51.14"/>
    <col customWidth="1" min="16" max="16" width="1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45101.0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c r="A7" s="22" t="s">
        <v>13</v>
      </c>
      <c r="B7" s="21"/>
      <c r="C7" s="21"/>
      <c r="D7" s="19"/>
      <c r="E7" s="23"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c r="A8" s="22" t="s">
        <v>16</v>
      </c>
      <c r="B8" s="21"/>
      <c r="C8" s="21"/>
      <c r="D8" s="19"/>
      <c r="E8" s="24" t="s">
        <v>17</v>
      </c>
      <c r="F8" s="21"/>
      <c r="G8" s="21"/>
      <c r="H8" s="21"/>
      <c r="I8" s="21"/>
      <c r="J8" s="21"/>
      <c r="K8" s="21"/>
      <c r="L8" s="21"/>
      <c r="M8" s="21"/>
      <c r="N8" s="21"/>
      <c r="O8" s="10"/>
      <c r="P8" s="6"/>
      <c r="Q8" s="6"/>
      <c r="R8" s="6"/>
      <c r="S8" s="6"/>
      <c r="T8" s="6"/>
      <c r="U8" s="6"/>
      <c r="V8" s="6"/>
      <c r="W8" s="6"/>
      <c r="X8" s="6"/>
      <c r="Y8" s="6"/>
      <c r="Z8" s="6"/>
      <c r="AA8" s="6"/>
      <c r="AB8" s="6"/>
      <c r="AC8" s="6"/>
      <c r="AD8" s="6"/>
      <c r="AE8" s="6"/>
    </row>
    <row r="9">
      <c r="A9" s="22" t="s">
        <v>18</v>
      </c>
      <c r="B9" s="21"/>
      <c r="C9" s="21"/>
      <c r="D9" s="19"/>
      <c r="E9" s="25" t="s">
        <v>19</v>
      </c>
      <c r="F9" s="26" t="s">
        <v>20</v>
      </c>
      <c r="G9" s="23"/>
      <c r="H9" s="21"/>
      <c r="I9" s="21"/>
      <c r="J9" s="21"/>
      <c r="K9" s="21"/>
      <c r="L9" s="21"/>
      <c r="M9" s="21"/>
      <c r="N9" s="21"/>
      <c r="O9" s="10"/>
      <c r="P9" s="6"/>
      <c r="Q9" s="6"/>
      <c r="R9" s="6"/>
      <c r="S9" s="6"/>
      <c r="T9" s="6"/>
      <c r="U9" s="6"/>
      <c r="V9" s="6"/>
      <c r="W9" s="6"/>
      <c r="X9" s="6"/>
      <c r="Y9" s="6"/>
      <c r="Z9" s="6"/>
      <c r="AA9" s="6"/>
      <c r="AB9" s="6"/>
      <c r="AC9" s="6"/>
      <c r="AD9" s="6"/>
      <c r="AE9" s="6"/>
    </row>
    <row r="10" ht="40.5" customHeight="1">
      <c r="A10" s="22" t="s">
        <v>21</v>
      </c>
      <c r="B10" s="21"/>
      <c r="C10" s="21"/>
      <c r="D10" s="19"/>
      <c r="E10" s="27" t="s">
        <v>22</v>
      </c>
      <c r="F10" s="21"/>
      <c r="G10" s="21"/>
      <c r="H10" s="21"/>
      <c r="I10" s="21"/>
      <c r="J10" s="21"/>
      <c r="K10" s="21"/>
      <c r="L10" s="21"/>
      <c r="M10" s="21"/>
      <c r="N10" s="21"/>
      <c r="O10" s="10"/>
      <c r="P10" s="6"/>
      <c r="Q10" s="6"/>
      <c r="R10" s="6"/>
      <c r="S10" s="6"/>
      <c r="T10" s="6"/>
      <c r="U10" s="6"/>
      <c r="V10" s="6"/>
      <c r="W10" s="6"/>
      <c r="X10" s="6"/>
      <c r="Y10" s="6"/>
      <c r="Z10" s="6"/>
      <c r="AA10" s="6"/>
      <c r="AB10" s="6"/>
      <c r="AC10" s="6"/>
      <c r="AD10" s="6"/>
      <c r="AE10" s="6"/>
    </row>
    <row r="11" ht="68.25" customHeight="1">
      <c r="A11" s="28" t="s">
        <v>23</v>
      </c>
      <c r="B11" s="29" t="s">
        <v>24</v>
      </c>
      <c r="C11" s="29" t="s">
        <v>25</v>
      </c>
      <c r="D11" s="29" t="s">
        <v>26</v>
      </c>
      <c r="E11" s="29" t="s">
        <v>27</v>
      </c>
      <c r="F11" s="29" t="s">
        <v>28</v>
      </c>
      <c r="G11" s="29" t="s">
        <v>29</v>
      </c>
      <c r="H11" s="29" t="s">
        <v>30</v>
      </c>
      <c r="I11" s="29" t="s">
        <v>31</v>
      </c>
      <c r="J11" s="29" t="s">
        <v>32</v>
      </c>
      <c r="K11" s="29" t="s">
        <v>33</v>
      </c>
      <c r="L11" s="29" t="s">
        <v>34</v>
      </c>
      <c r="M11" s="29" t="s">
        <v>35</v>
      </c>
      <c r="N11" s="29" t="s">
        <v>36</v>
      </c>
      <c r="O11" s="30" t="s">
        <v>37</v>
      </c>
      <c r="P11" s="6"/>
      <c r="Q11" s="6"/>
      <c r="R11" s="6"/>
      <c r="S11" s="6"/>
      <c r="T11" s="6"/>
      <c r="U11" s="6"/>
      <c r="V11" s="6"/>
      <c r="W11" s="6"/>
      <c r="X11" s="6"/>
      <c r="Y11" s="6"/>
      <c r="Z11" s="6"/>
      <c r="AA11" s="6"/>
      <c r="AB11" s="6"/>
      <c r="AC11" s="6"/>
      <c r="AD11" s="6"/>
      <c r="AE11" s="6"/>
    </row>
    <row r="12" ht="409.5" customHeight="1">
      <c r="A12" s="31">
        <v>1.0</v>
      </c>
      <c r="B12" s="32" t="s">
        <v>38</v>
      </c>
      <c r="C12" s="31" t="s">
        <v>2</v>
      </c>
      <c r="D12" s="33" t="s">
        <v>39</v>
      </c>
      <c r="E12" s="32" t="s">
        <v>40</v>
      </c>
      <c r="F12" s="25" t="s">
        <v>41</v>
      </c>
      <c r="G12" s="25" t="s">
        <v>42</v>
      </c>
      <c r="H12" s="34">
        <v>45101.0</v>
      </c>
      <c r="I12" s="35">
        <v>45168.0</v>
      </c>
      <c r="J12" s="36" t="s">
        <v>43</v>
      </c>
      <c r="K12" s="31">
        <v>1.0</v>
      </c>
      <c r="L12" s="37" t="s">
        <v>44</v>
      </c>
      <c r="M12" s="38">
        <v>4667913.0</v>
      </c>
      <c r="N12" s="38">
        <f>4667913+4667913+4667914</f>
        <v>14003740</v>
      </c>
      <c r="O12" s="39" t="s">
        <v>45</v>
      </c>
      <c r="P12" s="40"/>
      <c r="Q12" s="40"/>
      <c r="R12" s="41"/>
      <c r="S12" s="40"/>
      <c r="T12" s="40"/>
      <c r="U12" s="40"/>
      <c r="V12" s="40"/>
      <c r="W12" s="40"/>
      <c r="X12" s="40"/>
      <c r="Y12" s="40"/>
      <c r="Z12" s="40"/>
      <c r="AA12" s="40"/>
      <c r="AB12" s="40"/>
      <c r="AC12" s="40"/>
      <c r="AD12" s="40"/>
      <c r="AE12" s="40"/>
    </row>
    <row r="13" ht="48.0" customHeight="1">
      <c r="A13" s="42" t="s">
        <v>46</v>
      </c>
      <c r="B13" s="43"/>
      <c r="C13" s="44">
        <v>45099.0</v>
      </c>
      <c r="D13" s="45" t="s">
        <v>47</v>
      </c>
      <c r="E13" s="44">
        <v>45101.0</v>
      </c>
      <c r="F13" s="46"/>
      <c r="G13" s="46"/>
      <c r="H13" s="46"/>
      <c r="I13" s="47"/>
      <c r="J13" s="46"/>
      <c r="K13" s="46"/>
      <c r="L13" s="46"/>
      <c r="M13" s="48"/>
      <c r="N13" s="46"/>
      <c r="O13" s="49"/>
      <c r="P13" s="6"/>
      <c r="Q13" s="6"/>
      <c r="R13" s="50"/>
      <c r="S13" s="6"/>
      <c r="T13" s="6"/>
      <c r="U13" s="6"/>
      <c r="V13" s="6"/>
      <c r="W13" s="6"/>
      <c r="X13" s="6"/>
      <c r="Y13" s="6"/>
      <c r="Z13" s="6"/>
      <c r="AA13" s="6"/>
      <c r="AB13" s="6"/>
      <c r="AC13" s="6"/>
      <c r="AD13" s="6"/>
      <c r="AE13" s="6"/>
    </row>
    <row r="14" ht="33.75" customHeight="1">
      <c r="A14" s="22" t="s">
        <v>48</v>
      </c>
      <c r="B14" s="21"/>
      <c r="C14" s="21"/>
      <c r="D14" s="19"/>
      <c r="E14" s="51" t="s">
        <v>49</v>
      </c>
      <c r="F14" s="21"/>
      <c r="G14" s="21"/>
      <c r="H14" s="21"/>
      <c r="I14" s="21"/>
      <c r="J14" s="21"/>
      <c r="K14" s="21"/>
      <c r="L14" s="21"/>
      <c r="M14" s="21"/>
      <c r="N14" s="21"/>
      <c r="O14" s="10"/>
      <c r="P14" s="6"/>
      <c r="Q14" s="6"/>
      <c r="R14" s="50"/>
      <c r="S14" s="6"/>
      <c r="T14" s="6"/>
      <c r="U14" s="6"/>
      <c r="V14" s="6"/>
      <c r="W14" s="6"/>
      <c r="X14" s="6"/>
      <c r="Y14" s="6"/>
      <c r="Z14" s="6"/>
      <c r="AA14" s="6"/>
      <c r="AB14" s="6"/>
      <c r="AC14" s="6"/>
      <c r="AD14" s="6"/>
      <c r="AE14" s="6"/>
    </row>
    <row r="15">
      <c r="A15" s="22" t="s">
        <v>50</v>
      </c>
      <c r="B15" s="21"/>
      <c r="C15" s="21"/>
      <c r="D15" s="19"/>
      <c r="E15" s="23" t="s">
        <v>51</v>
      </c>
      <c r="F15" s="21"/>
      <c r="G15" s="21"/>
      <c r="H15" s="21"/>
      <c r="I15" s="21"/>
      <c r="J15" s="21"/>
      <c r="K15" s="21"/>
      <c r="L15" s="21"/>
      <c r="M15" s="21"/>
      <c r="N15" s="21"/>
      <c r="O15" s="10"/>
      <c r="P15" s="6"/>
      <c r="Q15" s="6"/>
      <c r="R15" s="6"/>
      <c r="S15" s="6"/>
      <c r="T15" s="6"/>
      <c r="U15" s="6"/>
      <c r="V15" s="6"/>
      <c r="W15" s="6"/>
      <c r="X15" s="6"/>
      <c r="Y15" s="6"/>
      <c r="Z15" s="6"/>
      <c r="AA15" s="6"/>
      <c r="AB15" s="6"/>
      <c r="AC15" s="6"/>
      <c r="AD15" s="6"/>
      <c r="AE15" s="6"/>
    </row>
    <row r="16" ht="15.75" customHeight="1">
      <c r="A16" s="52" t="s">
        <v>52</v>
      </c>
      <c r="B16" s="53"/>
      <c r="C16" s="53"/>
      <c r="D16" s="54"/>
      <c r="E16" s="55" t="s">
        <v>53</v>
      </c>
      <c r="F16" s="53"/>
      <c r="G16" s="53"/>
      <c r="H16" s="53"/>
      <c r="I16" s="53"/>
      <c r="J16" s="53"/>
      <c r="K16" s="53"/>
      <c r="L16" s="53"/>
      <c r="M16" s="53"/>
      <c r="N16" s="53"/>
      <c r="O16" s="56"/>
      <c r="P16" s="6"/>
      <c r="Q16" s="6"/>
      <c r="R16" s="6"/>
      <c r="S16" s="6"/>
      <c r="T16" s="6"/>
      <c r="U16" s="6"/>
      <c r="V16" s="6"/>
      <c r="W16" s="6"/>
      <c r="X16" s="6"/>
      <c r="Y16" s="6"/>
      <c r="Z16" s="6"/>
      <c r="AA16" s="6"/>
      <c r="AB16" s="6"/>
      <c r="AC16" s="6"/>
      <c r="AD16" s="6"/>
      <c r="AE16" s="6"/>
    </row>
    <row r="17" ht="15.75" customHeight="1">
      <c r="A17" s="6"/>
      <c r="B17" s="6"/>
      <c r="C17" s="6"/>
      <c r="D17" s="6"/>
      <c r="E17" s="57"/>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57"/>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57"/>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57"/>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57"/>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57"/>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57"/>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57"/>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57"/>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57"/>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57"/>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57"/>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57"/>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57"/>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57"/>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57"/>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57"/>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57"/>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57"/>
      <c r="F35" s="6"/>
      <c r="G35" s="6"/>
      <c r="H35" s="6"/>
      <c r="I35" s="6"/>
      <c r="J35" s="6"/>
      <c r="K35" s="6"/>
      <c r="L35" s="6"/>
      <c r="M35" s="6"/>
      <c r="N35" s="6"/>
      <c r="O35" s="58"/>
      <c r="P35" s="6"/>
      <c r="Q35" s="6"/>
      <c r="R35" s="6"/>
      <c r="S35" s="6"/>
      <c r="T35" s="6"/>
      <c r="U35" s="6"/>
      <c r="V35" s="6"/>
      <c r="W35" s="6"/>
      <c r="X35" s="6"/>
      <c r="Y35" s="6"/>
      <c r="Z35" s="6"/>
      <c r="AA35" s="6"/>
      <c r="AB35" s="6"/>
      <c r="AC35" s="6"/>
      <c r="AD35" s="6"/>
      <c r="AE35" s="6"/>
    </row>
    <row r="36" ht="15.75" customHeight="1">
      <c r="A36" s="6"/>
      <c r="B36" s="6"/>
      <c r="C36" s="6"/>
      <c r="D36" s="6"/>
      <c r="E36" s="57"/>
      <c r="F36" s="6"/>
      <c r="G36" s="6"/>
      <c r="H36" s="6"/>
      <c r="I36" s="6"/>
      <c r="J36" s="6"/>
      <c r="K36" s="6"/>
      <c r="L36" s="6"/>
      <c r="M36" s="6"/>
      <c r="N36" s="6"/>
      <c r="O36" s="58"/>
      <c r="P36" s="6"/>
      <c r="Q36" s="6"/>
      <c r="R36" s="6"/>
      <c r="S36" s="6"/>
      <c r="T36" s="6"/>
      <c r="U36" s="6"/>
      <c r="V36" s="6"/>
      <c r="W36" s="6"/>
      <c r="X36" s="6"/>
      <c r="Y36" s="6"/>
      <c r="Z36" s="6"/>
      <c r="AA36" s="6"/>
      <c r="AB36" s="6"/>
      <c r="AC36" s="6"/>
      <c r="AD36" s="6"/>
      <c r="AE36" s="6"/>
    </row>
    <row r="37" ht="15.75" customHeight="1">
      <c r="A37" s="6"/>
      <c r="B37" s="6"/>
      <c r="C37" s="6"/>
      <c r="D37" s="6"/>
      <c r="E37" s="57"/>
      <c r="F37" s="6"/>
      <c r="G37" s="6"/>
      <c r="H37" s="6"/>
      <c r="I37" s="6"/>
      <c r="J37" s="6"/>
      <c r="K37" s="6"/>
      <c r="L37" s="6"/>
      <c r="M37" s="6"/>
      <c r="N37" s="6"/>
      <c r="O37" s="58"/>
      <c r="P37" s="6"/>
      <c r="Q37" s="6"/>
      <c r="R37" s="6"/>
      <c r="S37" s="6"/>
      <c r="T37" s="6"/>
      <c r="U37" s="6"/>
      <c r="V37" s="6"/>
      <c r="W37" s="6"/>
      <c r="X37" s="6"/>
      <c r="Y37" s="6"/>
      <c r="Z37" s="6"/>
      <c r="AA37" s="6"/>
      <c r="AB37" s="6"/>
      <c r="AC37" s="6"/>
      <c r="AD37" s="6"/>
      <c r="AE37" s="6"/>
    </row>
    <row r="38" ht="15.75" customHeight="1">
      <c r="A38" s="6"/>
      <c r="B38" s="6"/>
      <c r="C38" s="6"/>
      <c r="D38" s="6"/>
      <c r="E38" s="57"/>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57"/>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57"/>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57"/>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57"/>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57"/>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57"/>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57"/>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57"/>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57"/>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57"/>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57"/>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57"/>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57"/>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57"/>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57"/>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57"/>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57"/>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57"/>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57"/>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57"/>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57"/>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57"/>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57"/>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57"/>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57"/>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57"/>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57"/>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57"/>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57"/>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57"/>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57"/>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57"/>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57"/>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57"/>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57"/>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57"/>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57"/>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57"/>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57"/>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57"/>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57"/>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57"/>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57"/>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57"/>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57"/>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57"/>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57"/>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57"/>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57"/>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57"/>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57"/>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57"/>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57"/>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57"/>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57"/>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57"/>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57"/>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57"/>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57"/>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57"/>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57"/>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57"/>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57"/>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57"/>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57"/>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57"/>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57"/>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57"/>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57"/>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57"/>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57"/>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57"/>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57"/>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57"/>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57"/>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57"/>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57"/>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57"/>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57"/>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57"/>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57"/>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57"/>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57"/>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57"/>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57"/>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57"/>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57"/>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57"/>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57"/>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57"/>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57"/>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57"/>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57"/>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57"/>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57"/>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57"/>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57"/>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57"/>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57"/>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57"/>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57"/>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57"/>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57"/>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57"/>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57"/>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57"/>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57"/>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57"/>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57"/>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57"/>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57"/>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57"/>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57"/>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57"/>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57"/>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57"/>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57"/>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57"/>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57"/>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57"/>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57"/>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57"/>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57"/>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57"/>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57"/>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57"/>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57"/>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57"/>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57"/>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57"/>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57"/>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57"/>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57"/>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57"/>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57"/>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57"/>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57"/>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57"/>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57"/>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57"/>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57"/>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57"/>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57"/>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57"/>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57"/>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57"/>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57"/>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57"/>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57"/>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57"/>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57"/>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57"/>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57"/>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57"/>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57"/>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57"/>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57"/>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57"/>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57"/>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57"/>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57"/>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57"/>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57"/>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57"/>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57"/>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57"/>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57"/>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57"/>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57"/>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57"/>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57"/>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57"/>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57"/>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57"/>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57"/>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57"/>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57"/>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57"/>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57"/>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57"/>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57"/>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57"/>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57"/>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57"/>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57"/>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57"/>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57"/>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57"/>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57"/>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57"/>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57"/>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57"/>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57"/>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57"/>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57"/>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57"/>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57"/>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57"/>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57"/>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57"/>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57"/>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57"/>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57"/>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57"/>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57"/>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57"/>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57"/>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57"/>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57"/>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57"/>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57"/>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57"/>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57"/>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57"/>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57"/>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57"/>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57"/>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57"/>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57"/>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57"/>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57"/>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57"/>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57"/>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57"/>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57"/>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57"/>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57"/>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57"/>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57"/>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57"/>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57"/>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57"/>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57"/>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57"/>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57"/>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57"/>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57"/>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57"/>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57"/>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57"/>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57"/>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57"/>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57"/>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57"/>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57"/>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57"/>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57"/>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57"/>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57"/>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57"/>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57"/>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57"/>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57"/>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57"/>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57"/>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57"/>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57"/>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57"/>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57"/>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57"/>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57"/>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57"/>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57"/>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57"/>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57"/>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57"/>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57"/>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57"/>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57"/>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57"/>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57"/>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57"/>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57"/>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57"/>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57"/>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57"/>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57"/>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57"/>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57"/>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57"/>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57"/>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57"/>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57"/>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57"/>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57"/>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57"/>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57"/>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57"/>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57"/>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57"/>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57"/>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57"/>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57"/>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57"/>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57"/>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57"/>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57"/>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57"/>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57"/>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57"/>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57"/>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57"/>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57"/>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57"/>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57"/>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57"/>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57"/>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57"/>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57"/>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57"/>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57"/>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57"/>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57"/>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57"/>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57"/>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57"/>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57"/>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57"/>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57"/>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57"/>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57"/>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57"/>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57"/>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57"/>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57"/>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57"/>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57"/>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57"/>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57"/>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57"/>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57"/>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57"/>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57"/>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57"/>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57"/>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57"/>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57"/>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57"/>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57"/>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57"/>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57"/>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57"/>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57"/>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57"/>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57"/>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57"/>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57"/>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57"/>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57"/>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57"/>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57"/>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57"/>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57"/>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57"/>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57"/>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57"/>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57"/>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57"/>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57"/>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57"/>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57"/>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57"/>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57"/>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57"/>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57"/>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57"/>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57"/>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57"/>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57"/>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57"/>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57"/>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57"/>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57"/>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57"/>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57"/>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57"/>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57"/>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57"/>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57"/>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57"/>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57"/>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57"/>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57"/>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57"/>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57"/>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57"/>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57"/>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57"/>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57"/>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57"/>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57"/>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57"/>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57"/>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57"/>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57"/>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57"/>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57"/>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57"/>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57"/>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57"/>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57"/>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57"/>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57"/>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57"/>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57"/>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57"/>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57"/>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57"/>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57"/>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57"/>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57"/>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57"/>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57"/>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57"/>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57"/>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57"/>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57"/>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57"/>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57"/>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57"/>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57"/>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57"/>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57"/>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57"/>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57"/>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57"/>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57"/>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57"/>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57"/>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57"/>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57"/>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57"/>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57"/>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57"/>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57"/>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57"/>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57"/>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57"/>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57"/>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57"/>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57"/>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57"/>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57"/>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57"/>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57"/>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57"/>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57"/>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57"/>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57"/>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57"/>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57"/>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57"/>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57"/>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57"/>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57"/>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57"/>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57"/>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57"/>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57"/>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57"/>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57"/>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57"/>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57"/>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57"/>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57"/>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57"/>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57"/>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57"/>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57"/>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57"/>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57"/>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57"/>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57"/>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57"/>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57"/>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57"/>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57"/>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57"/>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57"/>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57"/>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57"/>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57"/>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57"/>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57"/>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57"/>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57"/>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57"/>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57"/>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57"/>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57"/>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57"/>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57"/>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57"/>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57"/>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57"/>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57"/>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57"/>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57"/>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57"/>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57"/>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57"/>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57"/>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57"/>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57"/>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57"/>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57"/>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57"/>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57"/>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57"/>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57"/>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57"/>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57"/>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57"/>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57"/>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57"/>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57"/>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57"/>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57"/>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57"/>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57"/>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57"/>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57"/>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57"/>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57"/>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57"/>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57"/>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57"/>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57"/>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57"/>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57"/>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57"/>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57"/>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57"/>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57"/>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57"/>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57"/>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57"/>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57"/>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57"/>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57"/>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57"/>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57"/>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57"/>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57"/>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57"/>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57"/>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57"/>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57"/>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57"/>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57"/>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57"/>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57"/>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57"/>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57"/>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57"/>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57"/>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57"/>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57"/>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57"/>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57"/>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57"/>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57"/>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57"/>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57"/>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57"/>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57"/>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57"/>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57"/>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57"/>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57"/>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57"/>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57"/>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57"/>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57"/>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57"/>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57"/>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57"/>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57"/>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57"/>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57"/>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57"/>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57"/>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57"/>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57"/>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57"/>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57"/>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57"/>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57"/>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57"/>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57"/>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57"/>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57"/>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57"/>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57"/>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57"/>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57"/>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57"/>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57"/>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57"/>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57"/>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57"/>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57"/>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57"/>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57"/>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57"/>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57"/>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57"/>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57"/>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57"/>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57"/>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57"/>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57"/>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57"/>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57"/>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57"/>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57"/>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57"/>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57"/>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57"/>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57"/>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57"/>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57"/>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57"/>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57"/>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57"/>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57"/>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57"/>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57"/>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57"/>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57"/>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57"/>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57"/>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57"/>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57"/>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57"/>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57"/>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57"/>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57"/>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57"/>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57"/>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57"/>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57"/>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57"/>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57"/>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57"/>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57"/>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57"/>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57"/>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57"/>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57"/>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57"/>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57"/>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57"/>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57"/>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57"/>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57"/>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57"/>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57"/>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57"/>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57"/>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57"/>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57"/>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57"/>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57"/>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57"/>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57"/>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57"/>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57"/>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57"/>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57"/>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57"/>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57"/>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57"/>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57"/>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57"/>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57"/>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57"/>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57"/>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57"/>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57"/>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57"/>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57"/>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57"/>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57"/>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57"/>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57"/>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57"/>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57"/>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57"/>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57"/>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57"/>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57"/>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57"/>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57"/>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57"/>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57"/>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57"/>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57"/>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57"/>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57"/>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57"/>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57"/>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57"/>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57"/>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57"/>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57"/>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57"/>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57"/>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57"/>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57"/>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57"/>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57"/>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57"/>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57"/>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57"/>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57"/>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57"/>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57"/>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57"/>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57"/>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57"/>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57"/>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57"/>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57"/>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57"/>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57"/>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57"/>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57"/>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57"/>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57"/>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57"/>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57"/>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57"/>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57"/>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57"/>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57"/>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57"/>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57"/>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57"/>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57"/>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57"/>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57"/>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57"/>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57"/>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57"/>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57"/>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57"/>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57"/>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57"/>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57"/>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57"/>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57"/>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57"/>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57"/>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57"/>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57"/>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57"/>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57"/>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57"/>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57"/>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57"/>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57"/>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57"/>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57"/>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57"/>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57"/>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57"/>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57"/>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57"/>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57"/>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57"/>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57"/>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57"/>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57"/>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57"/>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57"/>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57"/>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57"/>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57"/>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57"/>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57"/>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57"/>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57"/>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57"/>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57"/>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57"/>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57"/>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57"/>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57"/>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57"/>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57"/>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57"/>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57"/>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57"/>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57"/>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57"/>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57"/>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57"/>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57"/>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57"/>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57"/>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57"/>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57"/>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57"/>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57"/>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57"/>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57"/>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57"/>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57"/>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57"/>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57"/>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57"/>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57"/>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57"/>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57"/>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57"/>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57"/>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57"/>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57"/>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57"/>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57"/>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57"/>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57"/>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57"/>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57"/>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57"/>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57"/>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57"/>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57"/>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57"/>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57"/>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57"/>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57"/>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57"/>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57"/>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57"/>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57"/>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57"/>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57"/>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57"/>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57"/>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57"/>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57"/>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57"/>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57"/>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57"/>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57"/>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57"/>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57"/>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57"/>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57"/>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57"/>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57"/>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57"/>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57"/>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57"/>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57"/>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57"/>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57"/>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57"/>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57"/>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57"/>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57"/>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57"/>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57"/>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57"/>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57"/>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57"/>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57"/>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57"/>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57"/>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57"/>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57"/>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57"/>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57"/>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57"/>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57"/>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57"/>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57"/>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57"/>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57"/>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57"/>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57"/>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57"/>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57"/>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57"/>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57"/>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57"/>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57"/>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57"/>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57"/>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57"/>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57"/>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57"/>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57"/>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57"/>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57"/>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57"/>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57"/>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57"/>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57"/>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57"/>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57"/>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57"/>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57"/>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57"/>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57"/>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57"/>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57"/>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57"/>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57"/>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57"/>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57"/>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57"/>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57"/>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57"/>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57"/>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57"/>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57"/>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57"/>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57"/>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57"/>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57"/>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57"/>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57"/>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57"/>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57"/>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57"/>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57"/>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57"/>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57"/>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57"/>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57"/>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57"/>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57"/>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57"/>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57"/>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57"/>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57"/>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57"/>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57"/>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57"/>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57"/>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57"/>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57"/>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57"/>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57"/>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57"/>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57"/>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ht="15.75" customHeight="1">
      <c r="A988" s="6"/>
      <c r="B988" s="6"/>
      <c r="C988" s="6"/>
      <c r="D988" s="6"/>
      <c r="E988" s="57"/>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59"/>
      <c r="B989" s="59"/>
      <c r="C989" s="59"/>
      <c r="D989" s="59"/>
      <c r="E989" s="60"/>
      <c r="F989" s="59"/>
      <c r="G989" s="59"/>
      <c r="H989" s="59"/>
      <c r="I989" s="59"/>
      <c r="J989" s="59"/>
      <c r="K989" s="59"/>
      <c r="L989" s="59"/>
      <c r="M989" s="59"/>
      <c r="N989" s="59"/>
      <c r="O989" s="59"/>
      <c r="P989" s="59"/>
      <c r="Q989" s="59"/>
      <c r="R989" s="59"/>
      <c r="S989" s="59"/>
      <c r="T989" s="59"/>
      <c r="U989" s="59"/>
      <c r="V989" s="59"/>
      <c r="W989" s="59"/>
      <c r="X989" s="59"/>
      <c r="Y989" s="59"/>
      <c r="Z989" s="59"/>
      <c r="AA989" s="59"/>
      <c r="AB989" s="59"/>
      <c r="AC989" s="59"/>
      <c r="AD989" s="59"/>
      <c r="AE989" s="59"/>
    </row>
    <row r="990">
      <c r="A990" s="59"/>
      <c r="B990" s="59"/>
      <c r="C990" s="59"/>
      <c r="D990" s="59"/>
      <c r="E990" s="60"/>
      <c r="F990" s="59"/>
      <c r="G990" s="59"/>
      <c r="H990" s="59"/>
      <c r="I990" s="59"/>
      <c r="J990" s="59"/>
      <c r="K990" s="59"/>
      <c r="L990" s="59"/>
      <c r="M990" s="59"/>
      <c r="N990" s="59"/>
      <c r="O990" s="59"/>
      <c r="P990" s="59"/>
      <c r="Q990" s="59"/>
      <c r="R990" s="59"/>
      <c r="S990" s="59"/>
      <c r="T990" s="59"/>
      <c r="U990" s="59"/>
      <c r="V990" s="59"/>
      <c r="W990" s="59"/>
      <c r="X990" s="59"/>
      <c r="Y990" s="59"/>
      <c r="Z990" s="59"/>
      <c r="AA990" s="59"/>
      <c r="AB990" s="59"/>
      <c r="AC990" s="59"/>
      <c r="AD990" s="59"/>
      <c r="AE990" s="59"/>
    </row>
    <row r="991">
      <c r="A991" s="59"/>
      <c r="B991" s="59"/>
      <c r="C991" s="59"/>
      <c r="D991" s="59"/>
      <c r="E991" s="60"/>
      <c r="F991" s="59"/>
      <c r="G991" s="59"/>
      <c r="H991" s="59"/>
      <c r="I991" s="59"/>
      <c r="J991" s="59"/>
      <c r="K991" s="59"/>
      <c r="L991" s="59"/>
      <c r="M991" s="59"/>
      <c r="N991" s="59"/>
      <c r="O991" s="59"/>
      <c r="P991" s="59"/>
      <c r="Q991" s="59"/>
      <c r="R991" s="59"/>
      <c r="S991" s="59"/>
      <c r="T991" s="59"/>
      <c r="U991" s="59"/>
      <c r="V991" s="59"/>
      <c r="W991" s="59"/>
      <c r="X991" s="59"/>
      <c r="Y991" s="59"/>
      <c r="Z991" s="59"/>
      <c r="AA991" s="59"/>
      <c r="AB991" s="59"/>
      <c r="AC991" s="59"/>
      <c r="AD991" s="59"/>
      <c r="AE991" s="59"/>
    </row>
    <row r="992">
      <c r="A992" s="59"/>
      <c r="B992" s="59"/>
      <c r="C992" s="59"/>
      <c r="D992" s="59"/>
      <c r="E992" s="60"/>
      <c r="F992" s="59"/>
      <c r="G992" s="59"/>
      <c r="H992" s="59"/>
      <c r="I992" s="59"/>
      <c r="J992" s="59"/>
      <c r="K992" s="59"/>
      <c r="L992" s="59"/>
      <c r="M992" s="59"/>
      <c r="N992" s="59"/>
      <c r="O992" s="59"/>
      <c r="P992" s="59"/>
      <c r="Q992" s="59"/>
      <c r="R992" s="59"/>
      <c r="S992" s="59"/>
      <c r="T992" s="59"/>
      <c r="U992" s="59"/>
      <c r="V992" s="59"/>
      <c r="W992" s="59"/>
      <c r="X992" s="59"/>
      <c r="Y992" s="59"/>
      <c r="Z992" s="59"/>
      <c r="AA992" s="59"/>
      <c r="AB992" s="59"/>
      <c r="AC992" s="59"/>
      <c r="AD992" s="59"/>
      <c r="AE992" s="59"/>
    </row>
    <row r="993">
      <c r="A993" s="59"/>
      <c r="B993" s="59"/>
      <c r="C993" s="59"/>
      <c r="D993" s="59"/>
      <c r="E993" s="60"/>
      <c r="F993" s="59"/>
      <c r="G993" s="59"/>
      <c r="H993" s="59"/>
      <c r="I993" s="59"/>
      <c r="J993" s="59"/>
      <c r="K993" s="59"/>
      <c r="L993" s="59"/>
      <c r="M993" s="59"/>
      <c r="N993" s="59"/>
      <c r="O993" s="59"/>
      <c r="P993" s="59"/>
      <c r="Q993" s="59"/>
      <c r="R993" s="59"/>
      <c r="S993" s="59"/>
      <c r="T993" s="59"/>
      <c r="U993" s="59"/>
      <c r="V993" s="59"/>
      <c r="W993" s="59"/>
      <c r="X993" s="59"/>
      <c r="Y993" s="59"/>
      <c r="Z993" s="59"/>
      <c r="AA993" s="59"/>
      <c r="AB993" s="59"/>
      <c r="AC993" s="59"/>
      <c r="AD993" s="59"/>
      <c r="AE993" s="59"/>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colBreaks count="1" manualBreakCount="1">
    <brk id="15"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4.71"/>
    <col customWidth="1" min="3" max="26" width="10.71"/>
  </cols>
  <sheetData>
    <row r="1">
      <c r="A1" s="61">
        <f>+'SOLICITUD DE CONTRATO '!M12</f>
        <v>4667913</v>
      </c>
      <c r="B1" s="62">
        <f>+A1/30</f>
        <v>155597.1</v>
      </c>
    </row>
    <row r="2">
      <c r="B2" s="62">
        <f>+B1*23</f>
        <v>3578733.3</v>
      </c>
    </row>
    <row r="4">
      <c r="A4" s="61">
        <f>+A1*8</f>
        <v>37343304</v>
      </c>
      <c r="B4" s="63">
        <f>+A4+B2</f>
        <v>40922037.3</v>
      </c>
    </row>
    <row r="11">
      <c r="A11" s="64">
        <v>1.0</v>
      </c>
      <c r="B11" s="62">
        <f>(3634104/30)*24</f>
        <v>2907283.2</v>
      </c>
      <c r="C11" s="59" t="s">
        <v>54</v>
      </c>
    </row>
    <row r="12">
      <c r="A12" s="59"/>
      <c r="B12" s="62">
        <f>(3634104*8)</f>
        <v>29072832</v>
      </c>
      <c r="C12" s="59" t="s">
        <v>55</v>
      </c>
    </row>
    <row r="13">
      <c r="A13" s="59"/>
      <c r="B13" s="62">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