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3M8xRad2RpyTreYUmkD2LSc1Mq+sGY+/RJbriEygnAA="/>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<sst xmlns="http://schemas.openxmlformats.org/spreadsheetml/2006/main" count="55" uniqueCount="54">
  <si>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</si>
  <si>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</si>
  <si>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</si>
  <si>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</si>
  <si>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</si>
  <si>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</si>
  <si>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</si>
  <si>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</si>
  <si>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</si>
  <si>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</si>
  <si>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</si>
  <si>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</si>
  <si>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</si>
  <si>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</si>
  <si>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</si>
  <si>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</si>
  <si>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</si>
  <si>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</si>
  <si>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</si>
  <si>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</si>
  <si>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</si>
  <si>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</si>
  <si>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CONTRATAR LA PRESTACIÓN DE SERVICIOS PROFESIONALES DE UNA INGENIERA AGROINDUSTRIAL PARA BRINDAR CAPACITACIÓN EN ECONOMÍA CIRCULAR AL TALENTO HUMANO QUE HACE PARTE DEL MODELO DE NEGOCIO DE LA PIÑA EXPRESS EN EL CONVENIO IM-27-2023 CON LA FUNDACIÓN IMPACTO CON NIT 900.128.115-4,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</si>
  <si>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</si>
  <si>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</si>
  <si>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</si>
  <si>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</si>
  <si>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</si>
  <si>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</si>
  <si>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</si>
  <si>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</si>
  <si>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</si>
  <si>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</si>
  <si>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</si>
  <si>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</si>
  <si>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</si>
  <si>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</si>
  <si>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</si>
  <si>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</si>
  <si>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MARIA CRISTINA OSPINA LADINO</t>
  </si>
  <si>
    <t>1. Entrega de un manual de capacitación en donde se registre el proceso de aprovechamiento de los residuos
orgánicos de la piña el cual pueda ser consultado en futuras sesiones de inducción y reinducción de
personal.
2. Desarrollo de dos sesiones de capacitación al talento humano que hace parte del modelo de negocio, en
temas relacionados en el manual de economía circular.
3. Identificación y acercamiento comercial con aliados estratégicos que tengan interés en el aprovechamiento
de los residuos orgánicos de la piña.
4. Presentación de propuesta técnica a la Fundación Impacto, relacionada con la fabricación de equipos o de
herramientas que permitan despulpar la piña para su proceso de comercialización optimizando tiempos de
preparación y aprovechar sus cascaras o residuos orgánicos con un enfoque de economía circular.
5. Informe de gestión y evidencia fotográfica de la primera experiencia de atención al consumidor del producto.
6. Presentar un informe mensual de actividades incluyendo anexos y soportes.
7. Realizar el correcto archivo documental físico y digital en la plataforma DRIVE del proyecto.
8. Encontrarse al día por concepto de seguridad social, ARL y prestaciones sociales para el pago (Cuando
aplique).
9. Las demás actividades que le sean solicitadas de acuerdo con el objeto contractual.</t>
  </si>
  <si>
    <t xml:space="preserve">1. Manual de capacitacion en donde se registre  el proceso de  aprovechamiento de los residuos organicos de la piña.                               2. Listas de asistencia e informe de gestion de dos  sesiones de capacitacion al talento humano  que hace parte del modelo de negocio, en temas relacionados en el manual de economia circular.                         3. Base de datos de aliados estrategicos comerciales.                                    4 Propuesta tecnica a la Fundaciòn Impacto,  relacionada con la fabricacion de equipos o de herramientas que permitan despulpar y aprovechar los residuos organicos de la piña.                                                  5 Informe de gestion y evidencia fotografica de la primera experiencia de atencion al consumidor  del producto. </t>
  </si>
  <si>
    <t>MES</t>
  </si>
  <si>
    <t xml:space="preserve">
Se realizará un unico pago así: 
Pago 1: un primer y unico pago por valor de $2.350.000 a la entrega de un informe de gestion con las respectivas evidencias fotograficas, plan de capacitacion. base de datos de aliados comerciales y propuesta tecnica de fabricacion y operacion de equipos o herramientas sugeridas para despulpar la piña y aprovechar sus residuos organicos. ,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
</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</si>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</sst>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1" numFmtId="164" xfId="0" applyAlignment="1" applyBorder="1" applyFont="1" applyNumberFormat="1">
      <alignment horizontal="center" readingOrder="0"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45094.0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61.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246.75" customHeight="1">
      <c r="A12" s="31">
        <v>1.0</v>
      </c>
      <c r="B12" s="32" t="s">
        <v>38</v>
      </c>
      <c r="C12" s="31" t="s">
        <v>2</v>
      </c>
      <c r="D12" s="33">
        <v>4.0412132E7</v>
      </c>
      <c r="E12" s="32" t="s">
        <v>39</v>
      </c>
      <c r="F12" s="34" t="s">
        <v>40</v>
      </c>
      <c r="G12" s="25" t="s">
        <v>41</v>
      </c>
      <c r="H12" s="35">
        <v>45100.0</v>
      </c>
      <c r="I12" s="35">
        <v>45129.0</v>
      </c>
      <c r="J12" s="32">
        <v>1.0</v>
      </c>
      <c r="K12" s="31">
        <v>1.0</v>
      </c>
      <c r="L12" s="31" t="s">
        <v>42</v>
      </c>
      <c r="M12" s="36">
        <v>2350000.0</v>
      </c>
      <c r="N12" s="36">
        <f>+J12*M12</f>
        <v>2350000</v>
      </c>
      <c r="O12" s="32" t="s">
        <v>43</v>
      </c>
      <c r="P12" s="37"/>
      <c r="Q12" s="37"/>
      <c r="R12" s="38"/>
      <c r="S12" s="37"/>
      <c r="T12" s="37"/>
      <c r="U12" s="37"/>
      <c r="V12" s="37"/>
      <c r="W12" s="37"/>
      <c r="X12" s="37"/>
      <c r="Y12" s="37"/>
      <c r="Z12" s="37"/>
      <c r="AA12" s="37"/>
      <c r="AB12" s="37"/>
      <c r="AC12" s="37"/>
      <c r="AD12" s="37"/>
      <c r="AE12" s="37"/>
    </row>
    <row r="13" ht="60.75" customHeight="1">
      <c r="A13" s="39" t="s">
        <v>44</v>
      </c>
      <c r="B13" s="40"/>
      <c r="C13" s="41">
        <f>C5</f>
        <v>45094</v>
      </c>
      <c r="D13" s="42" t="s">
        <v>45</v>
      </c>
      <c r="E13" s="43">
        <v>45100.0</v>
      </c>
      <c r="F13" s="44"/>
      <c r="G13" s="44"/>
      <c r="H13" s="44"/>
      <c r="I13" s="45"/>
      <c r="J13" s="44"/>
      <c r="K13" s="44"/>
      <c r="L13" s="44"/>
      <c r="M13" s="46"/>
      <c r="N13" s="44"/>
      <c r="O13" s="47"/>
      <c r="P13" s="6"/>
      <c r="Q13" s="6"/>
      <c r="R13" s="48"/>
      <c r="S13" s="6"/>
      <c r="T13" s="6"/>
      <c r="U13" s="6"/>
      <c r="V13" s="6"/>
      <c r="W13" s="6"/>
      <c r="X13" s="6"/>
      <c r="Y13" s="6"/>
      <c r="Z13" s="6"/>
      <c r="AA13" s="6"/>
      <c r="AB13" s="6"/>
      <c r="AC13" s="6"/>
      <c r="AD13" s="6"/>
      <c r="AE13" s="6"/>
    </row>
    <row r="14" ht="33.75" customHeight="1">
      <c r="A14" s="22" t="s">
        <v>46</v>
      </c>
      <c r="B14" s="21"/>
      <c r="C14" s="21"/>
      <c r="D14" s="19"/>
      <c r="E14" s="23" t="s">
        <v>47</v>
      </c>
      <c r="F14" s="21"/>
      <c r="G14" s="21"/>
      <c r="H14" s="21"/>
      <c r="I14" s="21"/>
      <c r="J14" s="21"/>
      <c r="K14" s="21"/>
      <c r="L14" s="21"/>
      <c r="M14" s="21"/>
      <c r="N14" s="21"/>
      <c r="O14" s="10"/>
      <c r="P14" s="6"/>
      <c r="Q14" s="6"/>
      <c r="R14" s="48"/>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9" t="s">
        <v>50</v>
      </c>
      <c r="B16" s="50"/>
      <c r="C16" s="50"/>
      <c r="D16" s="51"/>
      <c r="E16" s="52" t="s">
        <v>51</v>
      </c>
      <c r="F16" s="50"/>
      <c r="G16" s="50"/>
      <c r="H16" s="50"/>
      <c r="I16" s="50"/>
      <c r="J16" s="50"/>
      <c r="K16" s="50"/>
      <c r="L16" s="50"/>
      <c r="M16" s="50"/>
      <c r="N16" s="50"/>
      <c r="O16" s="53"/>
      <c r="P16" s="6"/>
      <c r="Q16" s="6"/>
      <c r="R16" s="6"/>
      <c r="S16" s="6"/>
      <c r="T16" s="6"/>
      <c r="U16" s="6"/>
      <c r="V16" s="6"/>
      <c r="W16" s="6"/>
      <c r="X16" s="6"/>
      <c r="Y16" s="6"/>
      <c r="Z16" s="6"/>
      <c r="AA16" s="6"/>
      <c r="AB16" s="6"/>
      <c r="AC16" s="6"/>
      <c r="AD16" s="6"/>
      <c r="AE16" s="6"/>
    </row>
    <row r="17" ht="15.75" customHeight="1">
      <c r="A17" s="6"/>
      <c r="B17" s="6"/>
      <c r="C17" s="6"/>
      <c r="D17" s="6"/>
      <c r="E17" s="54"/>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4"/>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4"/>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4"/>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4"/>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4"/>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4"/>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4"/>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4"/>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4"/>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4"/>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4"/>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4"/>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4"/>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4"/>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4"/>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4"/>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4"/>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4"/>
      <c r="F35" s="6"/>
      <c r="G35" s="6"/>
      <c r="H35" s="6"/>
      <c r="I35" s="6"/>
      <c r="J35" s="6"/>
      <c r="K35" s="6"/>
      <c r="L35" s="6"/>
      <c r="M35" s="6"/>
      <c r="N35" s="6"/>
      <c r="O35" s="55"/>
      <c r="P35" s="6"/>
      <c r="Q35" s="6"/>
      <c r="R35" s="6"/>
      <c r="S35" s="6"/>
      <c r="T35" s="6"/>
      <c r="U35" s="6"/>
      <c r="V35" s="6"/>
      <c r="W35" s="6"/>
      <c r="X35" s="6"/>
      <c r="Y35" s="6"/>
      <c r="Z35" s="6"/>
      <c r="AA35" s="6"/>
      <c r="AB35" s="6"/>
      <c r="AC35" s="6"/>
      <c r="AD35" s="6"/>
      <c r="AE35" s="6"/>
    </row>
    <row r="36" ht="15.75" customHeight="1">
      <c r="A36" s="6"/>
      <c r="B36" s="6"/>
      <c r="C36" s="6"/>
      <c r="D36" s="6"/>
      <c r="E36" s="54"/>
      <c r="F36" s="6"/>
      <c r="G36" s="6"/>
      <c r="H36" s="6"/>
      <c r="I36" s="6"/>
      <c r="J36" s="6"/>
      <c r="K36" s="6"/>
      <c r="L36" s="6"/>
      <c r="M36" s="6"/>
      <c r="N36" s="6"/>
      <c r="O36" s="55"/>
      <c r="P36" s="6"/>
      <c r="Q36" s="6"/>
      <c r="R36" s="6"/>
      <c r="S36" s="6"/>
      <c r="T36" s="6"/>
      <c r="U36" s="6"/>
      <c r="V36" s="6"/>
      <c r="W36" s="6"/>
      <c r="X36" s="6"/>
      <c r="Y36" s="6"/>
      <c r="Z36" s="6"/>
      <c r="AA36" s="6"/>
      <c r="AB36" s="6"/>
      <c r="AC36" s="6"/>
      <c r="AD36" s="6"/>
      <c r="AE36" s="6"/>
    </row>
    <row r="37" ht="15.75" customHeight="1">
      <c r="A37" s="6"/>
      <c r="B37" s="6"/>
      <c r="C37" s="6"/>
      <c r="D37" s="6"/>
      <c r="E37" s="54"/>
      <c r="F37" s="6"/>
      <c r="G37" s="6"/>
      <c r="H37" s="6"/>
      <c r="I37" s="6"/>
      <c r="J37" s="6"/>
      <c r="K37" s="6"/>
      <c r="L37" s="6"/>
      <c r="M37" s="6"/>
      <c r="N37" s="6"/>
      <c r="O37" s="55"/>
      <c r="P37" s="6"/>
      <c r="Q37" s="6"/>
      <c r="R37" s="6"/>
      <c r="S37" s="6"/>
      <c r="T37" s="6"/>
      <c r="U37" s="6"/>
      <c r="V37" s="6"/>
      <c r="W37" s="6"/>
      <c r="X37" s="6"/>
      <c r="Y37" s="6"/>
      <c r="Z37" s="6"/>
      <c r="AA37" s="6"/>
      <c r="AB37" s="6"/>
      <c r="AC37" s="6"/>
      <c r="AD37" s="6"/>
      <c r="AE37" s="6"/>
    </row>
    <row r="38" ht="15.75" customHeight="1">
      <c r="A38" s="6"/>
      <c r="B38" s="6"/>
      <c r="C38" s="6"/>
      <c r="D38" s="6"/>
      <c r="E38" s="54"/>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4"/>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4"/>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4"/>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4"/>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4"/>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4"/>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4"/>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4"/>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4"/>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4"/>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4"/>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4"/>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4"/>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4"/>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4"/>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4"/>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4"/>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4"/>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4"/>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4"/>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4"/>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4"/>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4"/>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4"/>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4"/>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4"/>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4"/>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4"/>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4"/>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4"/>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4"/>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4"/>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4"/>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4"/>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4"/>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4"/>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4"/>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4"/>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4"/>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4"/>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4"/>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4"/>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4"/>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4"/>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4"/>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4"/>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4"/>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4"/>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4"/>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4"/>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4"/>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4"/>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4"/>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4"/>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4"/>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4"/>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4"/>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4"/>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4"/>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4"/>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4"/>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4"/>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4"/>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4"/>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4"/>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4"/>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4"/>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4"/>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4"/>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4"/>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4"/>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4"/>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4"/>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4"/>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4"/>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4"/>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4"/>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4"/>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4"/>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4"/>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4"/>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4"/>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4"/>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4"/>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4"/>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4"/>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4"/>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4"/>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4"/>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4"/>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4"/>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4"/>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4"/>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4"/>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4"/>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4"/>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4"/>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4"/>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4"/>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4"/>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4"/>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4"/>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4"/>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4"/>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4"/>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4"/>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4"/>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4"/>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4"/>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4"/>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4"/>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4"/>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4"/>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4"/>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4"/>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4"/>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4"/>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4"/>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4"/>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4"/>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4"/>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4"/>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4"/>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4"/>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4"/>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4"/>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4"/>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4"/>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4"/>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4"/>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4"/>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4"/>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4"/>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4"/>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4"/>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4"/>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4"/>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4"/>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4"/>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4"/>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4"/>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4"/>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4"/>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4"/>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4"/>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4"/>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4"/>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4"/>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4"/>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4"/>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4"/>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4"/>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4"/>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4"/>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4"/>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4"/>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4"/>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4"/>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4"/>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4"/>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4"/>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4"/>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4"/>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4"/>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4"/>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4"/>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4"/>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4"/>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4"/>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4"/>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4"/>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4"/>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4"/>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4"/>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4"/>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4"/>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4"/>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4"/>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4"/>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4"/>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4"/>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4"/>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4"/>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4"/>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4"/>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4"/>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4"/>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4"/>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4"/>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4"/>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4"/>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4"/>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4"/>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4"/>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4"/>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4"/>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4"/>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4"/>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4"/>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4"/>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4"/>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4"/>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4"/>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4"/>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4"/>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4"/>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4"/>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4"/>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4"/>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4"/>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4"/>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4"/>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4"/>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4"/>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4"/>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4"/>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4"/>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4"/>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4"/>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4"/>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4"/>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4"/>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4"/>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4"/>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4"/>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4"/>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4"/>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4"/>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4"/>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4"/>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4"/>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4"/>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4"/>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4"/>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4"/>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4"/>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4"/>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4"/>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4"/>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4"/>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4"/>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4"/>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4"/>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4"/>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4"/>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4"/>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4"/>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4"/>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4"/>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4"/>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4"/>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4"/>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4"/>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4"/>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4"/>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4"/>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4"/>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4"/>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4"/>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4"/>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4"/>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4"/>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4"/>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4"/>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4"/>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4"/>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4"/>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4"/>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4"/>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4"/>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4"/>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4"/>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4"/>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4"/>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4"/>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4"/>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4"/>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4"/>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4"/>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4"/>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4"/>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4"/>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4"/>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4"/>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4"/>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4"/>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4"/>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4"/>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4"/>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4"/>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4"/>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4"/>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4"/>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4"/>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4"/>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4"/>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4"/>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4"/>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4"/>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4"/>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4"/>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4"/>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4"/>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4"/>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4"/>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4"/>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4"/>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4"/>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4"/>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4"/>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4"/>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4"/>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4"/>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4"/>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4"/>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4"/>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4"/>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4"/>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4"/>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4"/>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4"/>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4"/>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4"/>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4"/>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4"/>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4"/>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4"/>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4"/>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4"/>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4"/>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4"/>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4"/>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4"/>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4"/>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4"/>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4"/>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4"/>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4"/>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4"/>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4"/>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4"/>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4"/>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4"/>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4"/>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4"/>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4"/>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4"/>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4"/>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4"/>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4"/>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4"/>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4"/>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4"/>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4"/>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4"/>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4"/>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4"/>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4"/>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4"/>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4"/>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4"/>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4"/>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4"/>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4"/>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4"/>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4"/>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4"/>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4"/>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4"/>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4"/>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4"/>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4"/>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4"/>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4"/>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4"/>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4"/>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4"/>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4"/>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4"/>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4"/>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4"/>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4"/>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4"/>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4"/>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4"/>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4"/>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4"/>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4"/>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4"/>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4"/>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4"/>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4"/>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4"/>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4"/>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4"/>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4"/>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4"/>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4"/>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4"/>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4"/>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4"/>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4"/>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4"/>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4"/>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4"/>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4"/>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4"/>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4"/>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4"/>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4"/>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4"/>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4"/>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4"/>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4"/>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4"/>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4"/>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4"/>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4"/>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4"/>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4"/>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4"/>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4"/>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4"/>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4"/>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4"/>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4"/>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4"/>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4"/>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4"/>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4"/>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4"/>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4"/>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4"/>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4"/>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4"/>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4"/>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4"/>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4"/>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4"/>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4"/>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4"/>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4"/>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4"/>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4"/>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4"/>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4"/>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4"/>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4"/>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4"/>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4"/>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4"/>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4"/>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4"/>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4"/>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4"/>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4"/>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4"/>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4"/>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4"/>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4"/>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4"/>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4"/>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4"/>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4"/>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4"/>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4"/>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4"/>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4"/>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4"/>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4"/>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4"/>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4"/>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4"/>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4"/>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4"/>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4"/>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4"/>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4"/>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4"/>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4"/>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4"/>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4"/>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4"/>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4"/>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4"/>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4"/>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4"/>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4"/>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4"/>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4"/>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4"/>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4"/>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4"/>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4"/>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4"/>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4"/>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4"/>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4"/>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4"/>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4"/>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4"/>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4"/>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4"/>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4"/>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4"/>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4"/>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4"/>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4"/>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4"/>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4"/>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4"/>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4"/>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4"/>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4"/>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4"/>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4"/>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4"/>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4"/>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4"/>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4"/>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4"/>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4"/>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4"/>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4"/>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4"/>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4"/>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4"/>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4"/>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4"/>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4"/>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4"/>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4"/>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4"/>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4"/>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4"/>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4"/>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4"/>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4"/>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4"/>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4"/>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4"/>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4"/>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4"/>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4"/>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4"/>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4"/>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4"/>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4"/>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4"/>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4"/>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4"/>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4"/>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4"/>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4"/>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4"/>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4"/>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4"/>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4"/>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4"/>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4"/>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4"/>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4"/>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4"/>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4"/>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4"/>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4"/>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4"/>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4"/>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4"/>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4"/>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4"/>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4"/>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4"/>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4"/>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4"/>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4"/>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4"/>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4"/>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4"/>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4"/>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4"/>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4"/>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4"/>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4"/>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4"/>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4"/>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4"/>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4"/>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4"/>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4"/>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4"/>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4"/>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4"/>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4"/>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4"/>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4"/>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4"/>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4"/>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4"/>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4"/>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4"/>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4"/>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4"/>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4"/>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4"/>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4"/>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4"/>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4"/>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4"/>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4"/>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4"/>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4"/>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4"/>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4"/>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4"/>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4"/>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4"/>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4"/>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4"/>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4"/>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4"/>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4"/>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4"/>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4"/>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4"/>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4"/>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4"/>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4"/>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4"/>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4"/>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4"/>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4"/>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4"/>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4"/>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4"/>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4"/>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4"/>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4"/>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4"/>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4"/>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4"/>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4"/>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4"/>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4"/>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4"/>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4"/>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4"/>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4"/>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4"/>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4"/>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4"/>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4"/>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4"/>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4"/>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4"/>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4"/>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4"/>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4"/>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4"/>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4"/>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4"/>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4"/>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4"/>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4"/>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4"/>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4"/>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4"/>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4"/>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4"/>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4"/>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4"/>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4"/>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4"/>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4"/>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4"/>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4"/>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4"/>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4"/>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4"/>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4"/>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4"/>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4"/>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4"/>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4"/>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4"/>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4"/>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4"/>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4"/>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4"/>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4"/>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4"/>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4"/>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4"/>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4"/>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4"/>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4"/>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4"/>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4"/>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4"/>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4"/>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4"/>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4"/>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4"/>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4"/>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4"/>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4"/>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4"/>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4"/>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4"/>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4"/>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4"/>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4"/>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4"/>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4"/>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4"/>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4"/>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4"/>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4"/>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4"/>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4"/>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4"/>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4"/>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4"/>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4"/>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4"/>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4"/>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4"/>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4"/>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4"/>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4"/>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4"/>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4"/>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4"/>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4"/>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4"/>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4"/>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4"/>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4"/>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4"/>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4"/>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4"/>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4"/>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4"/>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4"/>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4"/>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4"/>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4"/>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4"/>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4"/>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4"/>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4"/>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4"/>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4"/>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4"/>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4"/>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4"/>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4"/>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4"/>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4"/>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4"/>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4"/>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4"/>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4"/>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4"/>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4"/>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4"/>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4"/>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4"/>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4"/>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4"/>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4"/>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4"/>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4"/>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4"/>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4"/>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4"/>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4"/>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4"/>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4"/>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4"/>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4"/>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4"/>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4"/>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4"/>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4"/>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4"/>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4"/>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4"/>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4"/>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4"/>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4"/>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4"/>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4"/>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4"/>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4"/>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4"/>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4"/>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4"/>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4"/>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4"/>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4"/>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4"/>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4"/>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4"/>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4"/>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4"/>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4"/>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4"/>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4"/>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4"/>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4"/>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4"/>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4"/>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4"/>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4"/>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4"/>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4"/>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4"/>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4"/>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4"/>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4"/>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4"/>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4"/>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4"/>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4"/>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4"/>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4"/>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4"/>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4"/>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4"/>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4"/>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4"/>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4"/>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4"/>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4"/>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4"/>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4"/>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4"/>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4"/>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4"/>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4"/>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4"/>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4"/>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4"/>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4"/>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4"/>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4"/>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4"/>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4"/>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4"/>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4"/>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4"/>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4"/>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4"/>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4"/>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4"/>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4"/>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4"/>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4"/>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4"/>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4"/>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4"/>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4"/>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4"/>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4"/>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4"/>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4"/>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4"/>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4"/>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4"/>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4"/>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4"/>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4"/>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4"/>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4"/>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4"/>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4"/>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4"/>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4"/>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4"/>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4"/>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4"/>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4"/>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4"/>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4"/>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4"/>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4"/>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4"/>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4"/>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4"/>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4"/>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4"/>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4"/>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4"/>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4"/>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4"/>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4"/>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4"/>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4"/>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4"/>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4"/>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4"/>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4"/>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4"/>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4"/>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4"/>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4"/>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4"/>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4"/>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4"/>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4"/>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4"/>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4"/>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4"/>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4"/>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4"/>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4"/>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4"/>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4"/>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4"/>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4"/>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4"/>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4"/>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4"/>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4"/>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4"/>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4"/>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4"/>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4"/>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4"/>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4"/>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4"/>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4"/>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4"/>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4"/>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4"/>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4"/>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4"/>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4"/>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4"/>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4"/>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4"/>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4"/>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4"/>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4"/>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4"/>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4"/>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4"/>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4"/>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c r="AE989" s="56"/>
    </row>
    <row r="990">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row>
    <row r="991">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row>
    <row r="992">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row>
    <row r="993">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c r="AE993" s="56"/>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8">
        <f>+'SOLICITUD DE CONTRATO '!M12</f>
        <v>2350000</v>
      </c>
      <c r="B1" s="59">
        <f>+A1/30</f>
        <v>78333.33333</v>
      </c>
    </row>
    <row r="2">
      <c r="B2" s="59">
        <f>+B1*23</f>
        <v>1801666.667</v>
      </c>
    </row>
    <row r="4">
      <c r="A4" s="58">
        <f>+A1*8</f>
        <v>18800000</v>
      </c>
      <c r="B4" s="60">
        <f>+A4+B2</f>
        <v>20601666.67</v>
      </c>
    </row>
    <row r="11">
      <c r="A11" s="56">
        <v>1.0</v>
      </c>
      <c r="B11" s="59">
        <f>(3634104/30)*24</f>
        <v>2907283.2</v>
      </c>
      <c r="C11" s="56" t="s">
        <v>52</v>
      </c>
    </row>
    <row r="12">
      <c r="A12" s="56"/>
      <c r="B12" s="59">
        <f>(3634104*8)</f>
        <v>29072832</v>
      </c>
      <c r="C12" s="56" t="s">
        <v>53</v>
      </c>
    </row>
    <row r="13">
      <c r="A13" s="56"/>
      <c r="B13" s="59">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